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cydejko\Desktop\pliki do wspólnego tymczasowo\SESJA 11.03.2025\Uchwały\"/>
    </mc:Choice>
  </mc:AlternateContent>
  <xr:revisionPtr revIDLastSave="0" documentId="8_{34FCA4A4-157C-4C18-BE85-EDB759D2335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AZWA DZIELNICY" sheetId="1" r:id="rId1"/>
  </sheets>
  <externalReferences>
    <externalReference r:id="rId2"/>
  </externalReferences>
  <definedNames>
    <definedName name="_xlnm._FilterDatabase" localSheetId="0" hidden="1">'NAZWA DZIELNICY'!$D$54:$H$54</definedName>
    <definedName name="_xlnm.Print_Area" localSheetId="0">'NAZWA DZIELNICY'!$D$26:$H$266</definedName>
    <definedName name="_xlnm.Print_Titles" localSheetId="0">'NAZWA DZIELNICY'!$50:$51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1" i="1" l="1"/>
  <c r="G171" i="1"/>
  <c r="G144" i="1"/>
  <c r="G195" i="1"/>
  <c r="G236" i="1"/>
  <c r="F236" i="1"/>
  <c r="G115" i="1"/>
  <c r="F233" i="1" l="1"/>
  <c r="G186" i="1"/>
  <c r="F186" i="1"/>
  <c r="G155" i="1"/>
  <c r="G151" i="1" s="1"/>
  <c r="G158" i="1"/>
  <c r="F158" i="1"/>
  <c r="G129" i="1" l="1"/>
  <c r="F129" i="1"/>
  <c r="H115" i="1"/>
  <c r="G77" i="1"/>
  <c r="F77" i="1"/>
  <c r="G63" i="1"/>
  <c r="G33" i="1" s="1"/>
  <c r="F63" i="1"/>
  <c r="M271" i="1"/>
  <c r="L271" i="1"/>
  <c r="K271" i="1"/>
  <c r="J271" i="1"/>
  <c r="M270" i="1"/>
  <c r="L270" i="1"/>
  <c r="K270" i="1"/>
  <c r="J270" i="1"/>
  <c r="M269" i="1"/>
  <c r="L269" i="1"/>
  <c r="K269" i="1"/>
  <c r="J269" i="1"/>
  <c r="M268" i="1"/>
  <c r="L268" i="1"/>
  <c r="K268" i="1"/>
  <c r="J268" i="1"/>
  <c r="G261" i="1"/>
  <c r="G256" i="1" s="1"/>
  <c r="G44" i="1" s="1"/>
  <c r="F261" i="1"/>
  <c r="F256" i="1" s="1"/>
  <c r="G252" i="1"/>
  <c r="F252" i="1"/>
  <c r="G213" i="1"/>
  <c r="H195" i="1"/>
  <c r="H193" i="1"/>
  <c r="G190" i="1"/>
  <c r="F190" i="1"/>
  <c r="F171" i="1"/>
  <c r="H169" i="1"/>
  <c r="G138" i="1"/>
  <c r="F138" i="1"/>
  <c r="H133" i="1"/>
  <c r="H113" i="1"/>
  <c r="H107" i="1"/>
  <c r="H105" i="1"/>
  <c r="H99" i="1"/>
  <c r="H95" i="1"/>
  <c r="F91" i="1"/>
  <c r="H87" i="1"/>
  <c r="H81" i="1"/>
  <c r="H68" i="1"/>
  <c r="H213" i="1" l="1"/>
  <c r="H256" i="1"/>
  <c r="H252" i="1"/>
  <c r="F228" i="1"/>
  <c r="F208" i="1" s="1"/>
  <c r="H190" i="1"/>
  <c r="H186" i="1"/>
  <c r="H171" i="1"/>
  <c r="G91" i="1"/>
  <c r="G72" i="1" s="1"/>
  <c r="G35" i="1" s="1"/>
  <c r="F72" i="1"/>
  <c r="H77" i="1"/>
  <c r="F135" i="1"/>
  <c r="F124" i="1" s="1"/>
  <c r="H261" i="1"/>
  <c r="G135" i="1"/>
  <c r="G124" i="1" s="1"/>
  <c r="F33" i="1"/>
  <c r="F44" i="1"/>
  <c r="H44" i="1" s="1"/>
  <c r="H63" i="1"/>
  <c r="H129" i="1"/>
  <c r="H72" i="1" l="1"/>
  <c r="H91" i="1"/>
  <c r="G58" i="1"/>
  <c r="H135" i="1"/>
  <c r="F35" i="1"/>
  <c r="H35" i="1" s="1"/>
  <c r="H124" i="1"/>
  <c r="G37" i="1"/>
  <c r="G30" i="1" s="1"/>
  <c r="G38" i="1" s="1"/>
  <c r="H33" i="1"/>
  <c r="G60" i="1" l="1"/>
  <c r="G54" i="1"/>
  <c r="G74" i="1" s="1"/>
  <c r="G36" i="1"/>
  <c r="G34" i="1"/>
  <c r="F58" i="1"/>
  <c r="F37" i="1"/>
  <c r="F230" i="1"/>
  <c r="F215" i="1"/>
  <c r="F204" i="1"/>
  <c r="F42" i="1"/>
  <c r="G126" i="1" l="1"/>
  <c r="G65" i="1"/>
  <c r="H37" i="1"/>
  <c r="F30" i="1"/>
  <c r="F54" i="1"/>
  <c r="F60" i="1"/>
  <c r="H58" i="1"/>
  <c r="F39" i="1"/>
  <c r="F258" i="1"/>
  <c r="F210" i="1"/>
  <c r="F65" i="1" l="1"/>
  <c r="H54" i="1"/>
  <c r="F126" i="1"/>
  <c r="F74" i="1"/>
  <c r="F38" i="1"/>
  <c r="H30" i="1"/>
  <c r="F34" i="1"/>
  <c r="F36" i="1"/>
  <c r="F52" i="1"/>
  <c r="F56" i="1" s="1"/>
  <c r="F45" i="1"/>
  <c r="F43" i="1"/>
  <c r="F28" i="1"/>
  <c r="I27" i="1" s="1"/>
  <c r="F206" i="1" l="1"/>
  <c r="F40" i="1"/>
  <c r="F31" i="1"/>
  <c r="F29" i="1"/>
  <c r="G233" i="1"/>
  <c r="G228" i="1" s="1"/>
  <c r="H228" i="1" l="1"/>
  <c r="G208" i="1"/>
  <c r="H233" i="1"/>
  <c r="G204" i="1" l="1"/>
  <c r="H208" i="1"/>
  <c r="G230" i="1"/>
  <c r="G215" i="1"/>
  <c r="G42" i="1"/>
  <c r="H42" i="1" l="1"/>
  <c r="G39" i="1"/>
  <c r="G52" i="1"/>
  <c r="H204" i="1"/>
  <c r="G210" i="1"/>
  <c r="G258" i="1"/>
  <c r="G43" i="1" l="1"/>
  <c r="G28" i="1"/>
  <c r="I26" i="1" s="1"/>
  <c r="H39" i="1"/>
  <c r="G45" i="1"/>
  <c r="H52" i="1"/>
  <c r="G206" i="1"/>
  <c r="G56" i="1"/>
  <c r="H28" i="1" l="1"/>
  <c r="G40" i="1"/>
  <c r="G29" i="1"/>
  <c r="G31" i="1"/>
</calcChain>
</file>

<file path=xl/sharedStrings.xml><?xml version="1.0" encoding="utf-8"?>
<sst xmlns="http://schemas.openxmlformats.org/spreadsheetml/2006/main" count="261" uniqueCount="197">
  <si>
    <t>Instrukcja dotycząca opisu wykonania planu dochodów dzielnic za 2024 r.</t>
  </si>
  <si>
    <t xml:space="preserve">1. </t>
  </si>
  <si>
    <r>
      <t xml:space="preserve">Należy wypełnić pola oznaczone kolorem szarym. 
</t>
    </r>
    <r>
      <rPr>
        <b/>
        <u/>
        <sz val="6"/>
        <color rgb="FFFF0000"/>
        <rFont val="Arial ce"/>
        <charset val="238"/>
      </rPr>
      <t>Pozycje zerowe należy  USUNĄĆ. W przypadku usunięcia komórek należy sprawdzić PRAWIDŁOWOŚĆ FORMUŁ.</t>
    </r>
  </si>
  <si>
    <t>2.</t>
  </si>
  <si>
    <r>
      <t xml:space="preserve">W polach szarych przeznaczonych do opisu należy </t>
    </r>
    <r>
      <rPr>
        <b/>
        <u/>
        <sz val="6"/>
        <color rgb="FFFF0000"/>
        <rFont val="Arial ce"/>
        <charset val="238"/>
      </rPr>
      <t>przedstawiać w sposób rzetelny i wyczerpujący uzasadnienie odchyleń w wykonaniu planu!!!</t>
    </r>
    <r>
      <rPr>
        <b/>
        <sz val="6"/>
        <color theme="1"/>
        <rFont val="Arial ce"/>
        <charset val="238"/>
      </rPr>
      <t xml:space="preserve">
- dla ułatwienia, na podstawie sprawozdań z lat poprzednich, w niektórych źródłach przygotowano propozycje uzasadnienia poziomu realizacji planu - </t>
    </r>
    <r>
      <rPr>
        <b/>
        <u/>
        <sz val="6"/>
        <color rgb="FFFF0000"/>
        <rFont val="Arial ce"/>
        <charset val="238"/>
      </rPr>
      <t>proszę przeprowadzić analizę czy są one adekwatne dla dzielnicy i wybrać właściwe</t>
    </r>
    <r>
      <rPr>
        <b/>
        <sz val="6"/>
        <color theme="1"/>
        <rFont val="Arial ce"/>
        <charset val="238"/>
      </rPr>
      <t xml:space="preserve">, zaś </t>
    </r>
    <r>
      <rPr>
        <b/>
        <u/>
        <sz val="6"/>
        <color rgb="FFFF0000"/>
        <rFont val="Arial ce"/>
        <charset val="238"/>
      </rPr>
      <t>pozostałe  USUNĄĆ</t>
    </r>
    <r>
      <rPr>
        <b/>
        <sz val="6"/>
        <color theme="1"/>
        <rFont val="Arial ce"/>
        <charset val="238"/>
      </rPr>
      <t xml:space="preserve">
- w związku z tym, że możliwe jest przedstawienie kilku przyczyn poziomu realizacji planu w jednym źródle, proszę przedstawiać jedynie te najważniejsze, decydujące o wykonaniu dochodów poniżej lub powyżej planu.</t>
    </r>
    <r>
      <rPr>
        <b/>
        <u/>
        <sz val="6"/>
        <color theme="1"/>
        <rFont val="Arial ce"/>
        <charset val="238"/>
      </rPr>
      <t xml:space="preserve">
</t>
    </r>
    <r>
      <rPr>
        <b/>
        <sz val="6"/>
        <color theme="1"/>
        <rFont val="Arial ce"/>
        <charset val="238"/>
      </rPr>
      <t xml:space="preserve">- w przypadku potrzeby uzupełnienia opisu o własne, niewymienione uzasadnienie, należy  je przedstawić poprzez dodanie wiersza, umieszczenie w kolumnie "E" oraz wyróżnienie kolorem czerwonym,
- </t>
    </r>
    <r>
      <rPr>
        <b/>
        <u/>
        <sz val="6"/>
        <color rgb="FFFF0000"/>
        <rFont val="Arial ce"/>
        <charset val="238"/>
      </rPr>
      <t>miejsca wykropkowane (...) należy  UZUPEŁNIĆ własnym uzasadnieniem lub brakującymi danymi</t>
    </r>
    <r>
      <rPr>
        <b/>
        <sz val="6"/>
        <color theme="1"/>
        <rFont val="Arial ce"/>
        <charset val="238"/>
      </rPr>
      <t>,
- w przypadku potrzeby zawarcia dodatkowych informacji w sprawie konkretnej kwoty - należy je przedstawić w odpowiednim wierszu w kolumnie "I" i wyróżnić dodaną informację kolorem czerwonym.</t>
    </r>
  </si>
  <si>
    <t>3.</t>
  </si>
  <si>
    <r>
      <t xml:space="preserve">Opłaty za zajęcie pasa drogowego, Pozostałe opłaty za użytkowanie wieczyste, Pozostałe dochody z najmu i dzierżawy mienia, całość Pozostałych dochodów oraz Wpływy ze sprzedaży składników majątkowych proszę </t>
    </r>
    <r>
      <rPr>
        <b/>
        <u/>
        <sz val="6"/>
        <color rgb="FFFF0000"/>
        <rFont val="Arial ce"/>
        <charset val="238"/>
      </rPr>
      <t>USZEREGOWAĆ</t>
    </r>
    <r>
      <rPr>
        <b/>
        <sz val="6"/>
        <color theme="1"/>
        <rFont val="Arial ce"/>
        <charset val="238"/>
      </rPr>
      <t xml:space="preserve">  zaczynając od kwoty najwyższej dla danego źródła - wg kolumny "G" WYKONANIE a</t>
    </r>
    <r>
      <rPr>
        <b/>
        <sz val="6"/>
        <color rgb="FFFF0000"/>
        <rFont val="Arial ce"/>
        <charset val="238"/>
      </rPr>
      <t xml:space="preserve"> pozostałe (które nie występują w dzielnicy)  </t>
    </r>
    <r>
      <rPr>
        <b/>
        <u/>
        <sz val="6"/>
        <color rgb="FFFF0000"/>
        <rFont val="Arial ce"/>
        <charset val="238"/>
      </rPr>
      <t>USUNĄĆ</t>
    </r>
    <r>
      <rPr>
        <b/>
        <u/>
        <sz val="6"/>
        <color theme="1"/>
        <rFont val="Arial ce"/>
        <charset val="238"/>
      </rPr>
      <t>.</t>
    </r>
  </si>
  <si>
    <t>4.</t>
  </si>
  <si>
    <r>
      <t xml:space="preserve">Kwoty w kolumnie </t>
    </r>
    <r>
      <rPr>
        <b/>
        <i/>
        <sz val="6"/>
        <color theme="1"/>
        <rFont val="Arial ce"/>
        <charset val="238"/>
      </rPr>
      <t>Plan</t>
    </r>
    <r>
      <rPr>
        <b/>
        <sz val="6"/>
        <color theme="1"/>
        <rFont val="Arial ce"/>
        <charset val="238"/>
      </rPr>
      <t xml:space="preserve"> podawane są w zł. </t>
    </r>
  </si>
  <si>
    <r>
      <t xml:space="preserve">Kwoty w kolumnie </t>
    </r>
    <r>
      <rPr>
        <b/>
        <i/>
        <sz val="6"/>
        <color theme="1"/>
        <rFont val="Arial ce"/>
        <charset val="238"/>
      </rPr>
      <t>Wykonanie</t>
    </r>
    <r>
      <rPr>
        <b/>
        <sz val="6"/>
        <color theme="1"/>
        <rFont val="Arial ce"/>
        <charset val="238"/>
      </rPr>
      <t xml:space="preserve"> podawane są w zł i gr. </t>
    </r>
  </si>
  <si>
    <t>5.</t>
  </si>
  <si>
    <t xml:space="preserve">Kwoty w sprawozdaniu opisowym winny być zgodne ze sprawozdaniem RB 27S
</t>
  </si>
  <si>
    <t>Przypis winien być równy Należnościom (saldo początkowe + przypisy - odpisy)</t>
  </si>
  <si>
    <t>Ściągalność oblicza się wg wzoru:</t>
  </si>
  <si>
    <t xml:space="preserve">       Ściągalność = 100% - (Należności zaległe/ Przypis)</t>
  </si>
  <si>
    <t>6.</t>
  </si>
  <si>
    <t>Dochody z mienia i Dochody majątkowe podajemy w 100%.</t>
  </si>
  <si>
    <t>7.</t>
  </si>
  <si>
    <t>Ujemne kwoty dochodów wymagają dodatkowego wyjaśnienia w kolumnie "I".</t>
  </si>
  <si>
    <t>8.</t>
  </si>
  <si>
    <t>Osoby kompetentne w zakresie udzielania informacji w zakresie dochodów dzielnic:
1. Luca Ferraris tel. 44 32 627  lferraris@um.warszawa.pl
2. Monika Szczepańska tel: 44 32 624 mszczepanska@um.warszawa.pl</t>
  </si>
  <si>
    <t>PLAN</t>
  </si>
  <si>
    <t>WYKONANIE</t>
  </si>
  <si>
    <t xml:space="preserve">WSKAŹNIK </t>
  </si>
  <si>
    <t>DOCHODY DZIELNICY OGÓŁEM</t>
  </si>
  <si>
    <t>1.</t>
  </si>
  <si>
    <t>DOCHODY BIEŻĄCE</t>
  </si>
  <si>
    <t>w tym:</t>
  </si>
  <si>
    <t>Inne opłaty pobierane na podstawie odrębnych ustaw</t>
  </si>
  <si>
    <t xml:space="preserve">Dochody z mienia </t>
  </si>
  <si>
    <t>Pozostałe dochody</t>
  </si>
  <si>
    <t xml:space="preserve">DOCHODY MAJĄTKOWE </t>
  </si>
  <si>
    <t>Dochody własne majątkowe</t>
  </si>
  <si>
    <t>Dotacje celowe, środki z Unii Europejskiej i z innych źródeł otrzymane na inwestycje</t>
  </si>
  <si>
    <t>Opis wykonania planu dochodów dzielnicy za 2024 r.</t>
  </si>
  <si>
    <t>Program budżetowy</t>
  </si>
  <si>
    <t>Rozdział</t>
  </si>
  <si>
    <t>Paragraf</t>
  </si>
  <si>
    <t>LP.</t>
  </si>
  <si>
    <t>WYSZCZEGÓLNIENIE</t>
  </si>
  <si>
    <t xml:space="preserve">PLAN </t>
  </si>
  <si>
    <t>MSTWD_MSTW</t>
  </si>
  <si>
    <t>MSTWDWB</t>
  </si>
  <si>
    <t>Struktura</t>
  </si>
  <si>
    <t>DOCHODY WŁASNE BIEŻĄCE</t>
  </si>
  <si>
    <t>z tego:</t>
  </si>
  <si>
    <t>MSTWDWB/4</t>
  </si>
  <si>
    <t>I</t>
  </si>
  <si>
    <t>DWB/4/OA</t>
  </si>
  <si>
    <t>0490</t>
  </si>
  <si>
    <t>Opłaty adiacenckie</t>
  </si>
  <si>
    <t>Zgodnie z uchwałą Nr XXII/745/2008 Rady m.st. Warszawy z dnia 10 stycznia 2008 roku opłatę adiacencką ustala się w przypadku wzrostu wartości nieruchomości w wyniku jej podziału. 
Wysokość stawki procentowej opłaty adiacenckiej w m.st. Warszawa wynosi 30% różnicy wartości nieruchomości w wyniku jej podziału. 
Opłata adiacencka ustalana jest na podstawie decyzji administracyjnej.</t>
  </si>
  <si>
    <t>MSTWDWB/5</t>
  </si>
  <si>
    <t>II</t>
  </si>
  <si>
    <t>Dochody z mienia (100%)</t>
  </si>
  <si>
    <t>0920</t>
  </si>
  <si>
    <t>MSTWDWB/5/UW</t>
  </si>
  <si>
    <t>0550</t>
  </si>
  <si>
    <t>Opłaty za użytkowanie wieczyste nieruchomości</t>
  </si>
  <si>
    <t>DWB/5/UW/RW</t>
  </si>
  <si>
    <t xml:space="preserve">Opłaty roczne za użytkowanie wieczyste </t>
  </si>
  <si>
    <t>Wysokość stawek procentowych opłat rocznych z tytułu użytkowania wieczystego jest uzależniona od określonego w umowie celu, na jaki nieruchomość gruntowa została oddana i wynosi od 0,3% do 3% ceny nieruchomości gruntowej.</t>
  </si>
  <si>
    <t>DWB/5/ZS</t>
  </si>
  <si>
    <t>0470</t>
  </si>
  <si>
    <t>Opłaty za trwały zarząd, użytkowanie i służebności</t>
  </si>
  <si>
    <t>Zasady obciążania nieruchomości uregulowane są w uchwale Nr XXVIII/534/2004 Rady Miasta Stołecznego Warszawy z dnia 15 kwietnia 2004 r. (z późn. zm.) w sprawie zasad nabywania, zbywania i obciążania nieruchomości m.st. Warszawy oraz ich wydzierżawiania lub najmu na okres dłuższy niż trzy lata.</t>
  </si>
  <si>
    <t>MSTWDWB/5/ND</t>
  </si>
  <si>
    <t>0750</t>
  </si>
  <si>
    <t>Dochody z najmu i dzierżawy mienia</t>
  </si>
  <si>
    <t>DWB/5/ND/MI</t>
  </si>
  <si>
    <t xml:space="preserve">Wpływy z czynszu za mieszkania komunalne </t>
  </si>
  <si>
    <t>Zasady wynajmowania lokali wchodzących w skład mieszkaniowego zasobu zostały uregulowane w uchwale nr XXIII/669/2019 Rady m.st. Warszawy z dnia 5 grudnia 2019 r.( z późn. zm.) oraz w uchwale nr XLVII/1459/2021 Rady m.st. Warszawy z dnia 15 kwietnia 2021 r. w sprawie Wieloletniego Programu Gospodarowania Mieszkaniowym Zasobem m.st. Warszawy na lata 2021 - 2025, w tym Programu Mieszkaniowego m.st. Warszawy.
Stawki czynszu obowiązujące w 2024 r. zostały ustalone Zarządzeniem Nr 1800/2023 Prezydenta m.st. Warszawy z dnia 14 grudnia 2023 r. w sprawie ustalenia stawek czynszu za 1 m² powierzchni użytkowej w lokalach mieszkalnych.</t>
  </si>
  <si>
    <t>DWB/5/ND/LU</t>
  </si>
  <si>
    <t xml:space="preserve">Wpływy z najmu lokali użytkowych </t>
  </si>
  <si>
    <t>Zasady wynajmowania lokali użytkowych wchodzących w skład zasobu zostały uregulowane w uchwale nr XXIII/663/2019 Rady Miasta Stołecznego Warszawy z 5 grudnia 2019 r. (z późn. zm.) w sprawie zasad najmu lokali użytkowych oraz zarządzeniem nr 136/2020 Prezydenta Miasta Stołecznego Warszawy z dnia 5 lutego 2020 r. (z późn. zm.) w sprawie zasad najmu lokali użytkowych.
Stawki czynszu są ustalane w drodze konkursu, przetargu lub negocjacji stron (dot. określonej grupy lokali).</t>
  </si>
  <si>
    <t>DWB/5/ND/NG</t>
  </si>
  <si>
    <t xml:space="preserve">Wpływy z najmu garaży  </t>
  </si>
  <si>
    <t>DWB/5/ND/DG</t>
  </si>
  <si>
    <t xml:space="preserve">Wpływy z dzierżawy gruntów </t>
  </si>
  <si>
    <t>Zasady dzierżawy gruntu zostały uregulowane w Zarządzeniu Nr 811/2017  (z późn. zm.) z 5 maja 2017 r. w sprawie zasad wydzierżawiania na okres do trzech lat nieruchomości m.st. Warszawy i nieruchomości Skarbu Państwa, dla których organem reprezentującym właściciela jest Prezydent Miasta Stołecznego Warszawy,  Zarządzeniu Nr 3356/2006 z 30 marca 2006 r. (z późn. zm.) w sprawie wydzierżawiania na okres powyżej trzech lat, nieruchomości Skarbu Państwa, dla których organem reprezentującym właściciela jest Prezydent m. st. Warszawy oraz Zarządzeniu Nr 3357/2006 z 30 marca 2006 r. (z późn. zm.) w sprawie zasad wydzierżawiania na okres powyżej trzech lat  nieruchomości miasta stołecznego Warszawy.</t>
  </si>
  <si>
    <t>DWB/5/ND/PR</t>
  </si>
  <si>
    <t xml:space="preserve">Wpływy z najmu powierzchni pod reklamy </t>
  </si>
  <si>
    <t>DWB/5/ND/PO</t>
  </si>
  <si>
    <t>Pozostałe dochody z najmu i dzierżawy</t>
  </si>
  <si>
    <t>- z tytułu wynajmu pomieszczeń w OSiR-ach</t>
  </si>
  <si>
    <t>- wynagrodzenie z tytułu bezumownego korzystania z nieruchomości</t>
  </si>
  <si>
    <t>MSTWDWB/6</t>
  </si>
  <si>
    <t>III</t>
  </si>
  <si>
    <t>Struktura dochodów</t>
  </si>
  <si>
    <t>DWB/6/MP/PO</t>
  </si>
  <si>
    <t>Mandaty i kary pieniężne</t>
  </si>
  <si>
    <t>z tego pozostałe mandaty i kary pieniężne:</t>
  </si>
  <si>
    <t>0950</t>
  </si>
  <si>
    <t>MSTWDWB/6/RO</t>
  </si>
  <si>
    <t>Wpływy z różnych opłat</t>
  </si>
  <si>
    <t>DWB/6/RO/PO</t>
  </si>
  <si>
    <t>• Pozostałe wpływy z różnych opłat</t>
  </si>
  <si>
    <t>0610</t>
  </si>
  <si>
    <t>Wpływy z opłat egzaminacyjnych oraz opłat za wydawanie świadectw, dyplomów, zaświadczeń, certyfikatów i ich duplikatów</t>
  </si>
  <si>
    <t>0640</t>
  </si>
  <si>
    <t>Wpływy z tytułu kosztów egzekucyjnych, opłaty komorniczej i kosztów upomnień</t>
  </si>
  <si>
    <t>• zwrot kosztów zastępstwa adwokackiego w postępowaniu egzekucyjnym</t>
  </si>
  <si>
    <t>obszar funckjonalny GKZP</t>
  </si>
  <si>
    <t xml:space="preserve">• zwrot kosztów upomnień </t>
  </si>
  <si>
    <t>• zwrot kosztów komorniczych</t>
  </si>
  <si>
    <t>0690</t>
  </si>
  <si>
    <t>• opłaty za wydanie legitymacji szkolnych</t>
  </si>
  <si>
    <t>• opłaty parkingowe</t>
  </si>
  <si>
    <t>DWB/6/RO/IN</t>
  </si>
  <si>
    <t>Wpłaty od inwestorów inwestycji niedrogowych</t>
  </si>
  <si>
    <t>Dochody z tytułu wpłat od inwestorów inwestycji niedrogowych z przeznaczeniem na realizację zadań inwestycyjnych pn.:</t>
  </si>
  <si>
    <t>DWB/6/RO/PD</t>
  </si>
  <si>
    <t>0620</t>
  </si>
  <si>
    <t>Wpływy z opłat za zajęcie pasa drogowego</t>
  </si>
  <si>
    <t xml:space="preserve">Opłaty za zajęcie pasa drogowego zostały określone w uchwale Nr XXXI/666/2004 Rady m.st. Warszawy z dnia 27 maja 2004 roku (z późn. zm.) w sprawie wysokości stawek opłat za zajęcie pasa drogowego dróg publicznych na obszarze m.st. Warszawy […]. </t>
  </si>
  <si>
    <t>DWB/6/PO</t>
  </si>
  <si>
    <t>Pozostałe odsetki</t>
  </si>
  <si>
    <t>DWB/6/RD</t>
  </si>
  <si>
    <t>Wpływy z różnych dochodów</t>
  </si>
  <si>
    <t>0940</t>
  </si>
  <si>
    <t>Wpływy z rozliczeń/zwrotów z lat ubiegłych</t>
  </si>
  <si>
    <t>0970</t>
  </si>
  <si>
    <t>• zwrot kosztów zastępstwa procesowego</t>
  </si>
  <si>
    <t>• wpływy z tytułu wynagrodzenia dla płatnika z tytułu wykonywania zadań określanych przepisami prawa</t>
  </si>
  <si>
    <t>DWB/6/WA</t>
  </si>
  <si>
    <t>Wpływy z tytułu zwrotu podatku VAT</t>
  </si>
  <si>
    <t>MSTWDWB/6/WU</t>
  </si>
  <si>
    <t>0830</t>
  </si>
  <si>
    <t>Wpływy z usług</t>
  </si>
  <si>
    <t>DWB/6/WU/ME</t>
  </si>
  <si>
    <t>Wpływy z usług - zwrot odpłatności za media</t>
  </si>
  <si>
    <t>DWB/6/WU/PO</t>
  </si>
  <si>
    <t>Wpływy z usług - pozostałe</t>
  </si>
  <si>
    <t>• wpływy z usług rekreacyjnych</t>
  </si>
  <si>
    <t>• odpłatność za posiłki i usługi opiekuńcze</t>
  </si>
  <si>
    <t>• odpłatność za zajęcia opiekuńcze w czasie trwania akcji "Zima w mieście" i "Lato w mieście"</t>
  </si>
  <si>
    <t>MSTWDM</t>
  </si>
  <si>
    <t>DOCHODY MAJĄTKOWE</t>
  </si>
  <si>
    <t>MSTWDWM</t>
  </si>
  <si>
    <t>DOCHODY WŁASNE MAJĄTKOWE  (100%)</t>
  </si>
  <si>
    <t>MSTWDWM/4</t>
  </si>
  <si>
    <t>0760</t>
  </si>
  <si>
    <t xml:space="preserve">Wpływy z przekształcenia prawa użytkowania wieczystego w prawo własności  </t>
  </si>
  <si>
    <t>Poziom wykonania planu dochodów wynika z trwającego procesu przekształcenia prawa użytkowania wieczystego w prawo własności zgodnie z ustawą z dnia 20 lipca 2018 r. o przekształceniu prawa użytkowania wieczystego gruntów zabudowanych na cele mieszkaniowe w prawo własności tych gruntów.</t>
  </si>
  <si>
    <t>Opłaty wnoszone na podstawie ustawy z dnia 29 lipca 2005 r. o przekształceniu prawa użytkowania wieczystego w prawo własności nieruchomości:</t>
  </si>
  <si>
    <t>DWM/4/PU</t>
  </si>
  <si>
    <t>Wpływy z opłaty za przekształcenie użytkowania wieczystego w prawo własności</t>
  </si>
  <si>
    <t>Opłaty wnoszone na podstawie ustawy z dnia 20 lipca 2018 r. o przekształceniu prawa użytkowania wieczystego gruntów zabudowanych na cele mieszkaniowe w prawo własności tych gruntów:</t>
  </si>
  <si>
    <t>DWM/4/OR</t>
  </si>
  <si>
    <t>Wpływy z rocznej opłaty przekształceniowej</t>
  </si>
  <si>
    <t>DWM/4/OJ</t>
  </si>
  <si>
    <t>Wpływy z opłaty jednorazowej za przekształcenie użytkowania wieczystego w prawo własności</t>
  </si>
  <si>
    <t>MSTWDWM/1</t>
  </si>
  <si>
    <t xml:space="preserve">Wpływy ze sprzedaży lokali i nieruchomości  </t>
  </si>
  <si>
    <t>DWM/1/NG</t>
  </si>
  <si>
    <t>0770</t>
  </si>
  <si>
    <t>Wpływy ze sprzedaży nieruchomości gruntowych</t>
  </si>
  <si>
    <t>Wpływy wynikające ze sprzedaży zrealizowanych w 2024 r.</t>
  </si>
  <si>
    <t>Liczba umów sprzedaży podpisanych w 2024 r.</t>
  </si>
  <si>
    <t>adres nieruchomości nr 1</t>
  </si>
  <si>
    <r>
      <t>powierzchnia [m</t>
    </r>
    <r>
      <rPr>
        <vertAlign val="superscript"/>
        <sz val="6"/>
        <rFont val="Arial CE"/>
        <charset val="238"/>
      </rPr>
      <t>2</t>
    </r>
    <r>
      <rPr>
        <sz val="6"/>
        <rFont val="Arial CE"/>
        <charset val="238"/>
      </rPr>
      <t>]</t>
    </r>
  </si>
  <si>
    <t>adres nieruchomości nr 2</t>
  </si>
  <si>
    <t>DWM/1/PO</t>
  </si>
  <si>
    <t xml:space="preserve">Wpływy ze sprzedaży pozostałych nieruchomości  </t>
  </si>
  <si>
    <t>DZM/4</t>
  </si>
  <si>
    <t>6290</t>
  </si>
  <si>
    <t>Dotacje celowe, środki z Unii Europejskiej i z innych źródeł otrzymane na inwestycje (100%)</t>
  </si>
  <si>
    <t>Środki na inwestycje pozyskane z innych źródeł</t>
  </si>
  <si>
    <t>Środki przeznaczone na zadania inwestycyjne - rozliczenia z deweloperami:</t>
  </si>
  <si>
    <t>DZIELNICA: WŁOCHY</t>
  </si>
  <si>
    <t>DE/16/0014</t>
  </si>
  <si>
    <t>DE/16/0020</t>
  </si>
  <si>
    <t>DE/16/0022</t>
  </si>
  <si>
    <t>•  Budowa ul. Bakalarskiej - rozliczenie z deweloperem</t>
  </si>
  <si>
    <t>•  Przebudowa ronda przy ul. Wschodu Słońca i ronda Dżohara Dudajewa</t>
  </si>
  <si>
    <t>•  Budowa drogi 23KDD ul. Czółenkowa (włączenie w ul. Starowiejską)</t>
  </si>
  <si>
    <t>DE/16/0008</t>
  </si>
  <si>
    <t>DE/16/0011</t>
  </si>
  <si>
    <t xml:space="preserve"> • Budowa drogi publicznej w rejonie ul. Borsuczej - rozliczenie z deweloperem</t>
  </si>
  <si>
    <t xml:space="preserve"> • Budowa ul. Wschodu Słońca - rozliczenie z deweloperem</t>
  </si>
  <si>
    <t>Poziom realizacji planu dochodów wynika z małego zainteresowania powierzchnią użytkową znajdującą się w zasobie ZGN.</t>
  </si>
  <si>
    <t>Poziom realizacji planu dochodów wynika z zawarcia większej ilości umów na dzierżawę gruntów.</t>
  </si>
  <si>
    <t>Poziom realizacji planu dochodów wynika z wyższych wpływów za najmem pływalni, hali sportowej, wynajmu torów w Ośrodku Sportu i Rekreacji a także wyższych wpływów za wynagrodzenie z tytułu bezumownego korzystania z nieruchomości.</t>
  </si>
  <si>
    <t>ul. Dzwonkowa (dz.86/11 obr. 2-07-09)</t>
  </si>
  <si>
    <t>Sprzedaż nieruchomości w trybie przetargu.</t>
  </si>
  <si>
    <t>ul. Kleszczowa (dz.89 obr. 2-08-31)</t>
  </si>
  <si>
    <t>Wpływy wynikające ze sprzedaży zrealizowanych w latach poprzednich.</t>
  </si>
  <si>
    <t>Sprzedaż nieruchomości w trybie bezprzetargowym niezaplanowanej do sprzedaży w 2024 r.</t>
  </si>
  <si>
    <t>wpływy z tytułu rat za nieruchomości sprzedane w latach ubiegłych: ul. Gęślarska  9 oraz ul. Łuki Wielkie 12</t>
  </si>
  <si>
    <t>- z tytułu najmu powierzchni dachu oraz najmu pomieszczeń w budynku Urzędu</t>
  </si>
  <si>
    <t>• pozostałe</t>
  </si>
  <si>
    <t>zgubiony kluczyk od szatni r.92604</t>
  </si>
  <si>
    <t>• zwrot udzielonej bonifikaty (dot. przekształcenia prawa użytkowania wieczystego w prawo własności)</t>
  </si>
  <si>
    <t>Wysokie wykonanie dochodów przez Ośrodek Pomocy Społecznej wynika z wyższych odpłatności za świadczone usługi opiekuńcze wynikające ze zmiany kryterium dochodowego oraz wzrostu cen za usługi a w przypadku Ośrodka Sportu i Rekreacji - z wyższych wpływów ze sprzedaży usług rekreacyjnych osobom indywidualnym.
Niższe wykonanie dochodów przez Dzielnicowe Biuro Finansów Oświaty wynika z dokonanych zwrotów za zajęcia opiekuńcze w czasie trwania akcji "Lato w mieście".</t>
  </si>
  <si>
    <t>• zwrot udzielonej bonifikaty w przypadku sprzedaży lokalu przed terminem</t>
  </si>
  <si>
    <t>Dochody z tytułu użytkowania wieczystego nieruchomości pozyskano z opłat rocznych od osób fizycznych/prawnych m. in. za nieruchomości przeznaczone na cele: usługowe, na realizację urządzeń infrastruktury technicznej i innych celów publicznych oraz zabudowane garażami. 
Wyższy poziom realizacji planu dochodów wynika z orzeczeń Samorządowego Kolegium Odwoławczego na rzecz m.st. Warszawy.</t>
  </si>
  <si>
    <t>wpływy z tytułu kar i odszkodowań od osób fizycznych i prawnych wynikające z umów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</si>
</sst>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_-* #,##0.00\ _z_ł_-;\-* #,##0.00\ _z_ł_-;_-* &quot;-&quot;??\ _z_ł_-;_-@_-"/>
  </numFmts>
  <fonts count="40" x14ac:knownFonts="1">
    <font>
      <sz val="10"/>
      <name val="Arial"/>
    </font>
    <font>
      <b/>
      <sz val="6"/>
      <name val="Arial ce"/>
      <charset val="238"/>
    </font>
    <font>
      <sz val="6"/>
      <color indexed="10"/>
      <name val="Arial CE"/>
      <charset val="238"/>
    </font>
    <font>
      <sz val="10"/>
      <color indexed="10"/>
      <name val="Arial ce"/>
      <charset val="238"/>
    </font>
    <font>
      <b/>
      <sz val="6"/>
      <color theme="1"/>
      <name val="Arial ce"/>
      <charset val="238"/>
    </font>
    <font>
      <b/>
      <u/>
      <sz val="6"/>
      <color rgb="FFFF0000"/>
      <name val="Arial ce"/>
      <charset val="238"/>
    </font>
    <font>
      <i/>
      <sz val="6"/>
      <color rgb="FFFF0000"/>
      <name val="Arial CE"/>
      <charset val="238"/>
    </font>
    <font>
      <b/>
      <sz val="10"/>
      <color rgb="FF379937"/>
      <name val="Arial ce"/>
      <charset val="238"/>
    </font>
    <font>
      <b/>
      <u/>
      <sz val="6"/>
      <color theme="1"/>
      <name val="Arial ce"/>
      <charset val="238"/>
    </font>
    <font>
      <b/>
      <sz val="6"/>
      <color rgb="FFFF0000"/>
      <name val="Arial ce"/>
      <charset val="238"/>
    </font>
    <font>
      <b/>
      <i/>
      <sz val="6"/>
      <color theme="1"/>
      <name val="Arial ce"/>
      <charset val="238"/>
    </font>
    <font>
      <sz val="7"/>
      <color indexed="10"/>
      <name val="Arial ce"/>
      <charset val="238"/>
    </font>
    <font>
      <b/>
      <sz val="6"/>
      <color indexed="10"/>
      <name val="Arial ce"/>
      <charset val="238"/>
    </font>
    <font>
      <sz val="10"/>
      <name val="Arial"/>
      <family val="2"/>
      <charset val="238"/>
    </font>
    <font>
      <sz val="6"/>
      <name val="Arial CE"/>
      <charset val="238"/>
    </font>
    <font>
      <u/>
      <sz val="6"/>
      <name val="Arial ce"/>
      <charset val="238"/>
    </font>
    <font>
      <sz val="6"/>
      <color rgb="FFFF0000"/>
      <name val="Arial CE"/>
      <charset val="238"/>
    </font>
    <font>
      <sz val="6"/>
      <color indexed="8"/>
      <name val="Arial ce"/>
      <charset val="238"/>
    </font>
    <font>
      <vertAlign val="superscript"/>
      <sz val="6"/>
      <name val="Arial CE"/>
      <charset val="238"/>
    </font>
    <font>
      <strike/>
      <sz val="6"/>
      <name val="Arial CE"/>
      <charset val="238"/>
    </font>
    <font>
      <i/>
      <sz val="6"/>
      <name val="Arial CE"/>
      <charset val="238"/>
    </font>
    <font>
      <i/>
      <sz val="6"/>
      <color indexed="10"/>
      <name val="Arial ce"/>
      <charset val="238"/>
    </font>
    <font>
      <sz val="5"/>
      <color indexed="10"/>
      <name val="Arial CE"/>
      <charset val="238"/>
    </font>
    <font>
      <b/>
      <i/>
      <sz val="6"/>
      <color rgb="FFFF0000"/>
      <name val="Arial CE"/>
      <charset val="238"/>
    </font>
    <font>
      <sz val="11"/>
      <name val="Calibri"/>
      <family val="2"/>
      <charset val="238"/>
      <scheme val="minor"/>
    </font>
    <font>
      <sz val="6"/>
      <color indexed="8"/>
      <name val="Arial"/>
      <family val="2"/>
      <charset val="238"/>
    </font>
    <font>
      <b/>
      <sz val="11"/>
      <name val="Calibri"/>
      <family val="2"/>
      <charset val="238"/>
      <scheme val="minor"/>
    </font>
    <font>
      <i/>
      <sz val="6"/>
      <color rgb="FF00B050"/>
      <name val="Arial ce"/>
      <charset val="238"/>
    </font>
    <font>
      <i/>
      <sz val="6"/>
      <color theme="1"/>
      <name val="Arial CE"/>
      <charset val="238"/>
    </font>
    <font>
      <sz val="6"/>
      <name val="Tahoma"/>
      <family val="2"/>
      <charset val="238"/>
    </font>
    <font>
      <b/>
      <sz val="6"/>
      <name val="Arial"/>
      <family val="2"/>
      <charset val="238"/>
    </font>
    <font>
      <sz val="6"/>
      <name val="Arial CE"/>
      <family val="2"/>
      <charset val="238"/>
    </font>
    <font>
      <u/>
      <sz val="6"/>
      <name val="Arial CE"/>
      <family val="2"/>
      <charset val="238"/>
    </font>
    <font>
      <b/>
      <sz val="6"/>
      <color rgb="FFFF0000"/>
      <name val="Arial Narrow"/>
      <family val="2"/>
      <charset val="238"/>
    </font>
    <font>
      <sz val="6"/>
      <color rgb="FFFF0000"/>
      <name val="Arial Narrow"/>
      <family val="2"/>
      <charset val="238"/>
    </font>
    <font>
      <b/>
      <sz val="6"/>
      <color indexed="10"/>
      <name val="Arial"/>
      <family val="2"/>
      <charset val="238"/>
    </font>
    <font>
      <sz val="6"/>
      <color indexed="10"/>
      <name val="Arial"/>
      <family val="2"/>
      <charset val="238"/>
    </font>
    <font>
      <sz val="10"/>
      <name val="Arial CE"/>
      <charset val="238"/>
    </font>
    <font>
      <i/>
      <sz val="6"/>
      <color indexed="8"/>
      <name val="Arial"/>
      <family val="2"/>
      <charset val="238"/>
    </font>
    <font>
      <sz val="8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39997558519241921"/>
        <bgColor indexed="22"/>
      </patternFill>
    </fill>
    <fill>
      <patternFill patternType="solid">
        <fgColor theme="4" tint="0.79998168889431442"/>
        <bgColor indexed="22"/>
      </patternFill>
    </fill>
    <fill>
      <patternFill patternType="solid">
        <fgColor rgb="FFEAF2F6"/>
        <bgColor indexed="22"/>
      </patternFill>
    </fill>
    <fill>
      <patternFill patternType="solid">
        <fgColor rgb="FFFFFFC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F2F6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37" fillId="0" borderId="0"/>
  </cellStyleXfs>
  <cellXfs count="16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2" borderId="0" xfId="0" applyFont="1" applyFill="1" applyAlignment="1">
      <alignment horizontal="left" vertical="center"/>
    </xf>
    <xf numFmtId="0" fontId="6" fillId="0" borderId="0" xfId="0" applyFont="1" applyAlignment="1">
      <alignment vertical="center" wrapText="1"/>
    </xf>
    <xf numFmtId="0" fontId="4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 indent="1"/>
    </xf>
    <xf numFmtId="0" fontId="2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2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164" fontId="1" fillId="0" borderId="0" xfId="2" applyNumberFormat="1" applyFont="1" applyAlignment="1">
      <alignment horizontal="right" vertical="center"/>
    </xf>
    <xf numFmtId="10" fontId="14" fillId="0" borderId="0" xfId="2" applyNumberFormat="1" applyFont="1" applyAlignment="1">
      <alignment horizontal="right" vertical="center"/>
    </xf>
    <xf numFmtId="164" fontId="14" fillId="0" borderId="0" xfId="2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quotePrefix="1" applyFont="1" applyAlignment="1">
      <alignment horizontal="left" vertical="center" indent="1"/>
    </xf>
    <xf numFmtId="3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164" fontId="14" fillId="0" borderId="0" xfId="2" applyNumberFormat="1" applyFont="1" applyAlignment="1">
      <alignment horizontal="right" vertical="center"/>
    </xf>
    <xf numFmtId="0" fontId="14" fillId="0" borderId="0" xfId="0" applyFont="1" applyAlignment="1">
      <alignment horizontal="left" vertical="center" indent="1"/>
    </xf>
    <xf numFmtId="4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left" vertical="center" wrapText="1" indent="1"/>
    </xf>
    <xf numFmtId="10" fontId="14" fillId="0" borderId="0" xfId="2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164" fontId="1" fillId="3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 indent="2"/>
    </xf>
    <xf numFmtId="0" fontId="14" fillId="0" borderId="0" xfId="0" applyFont="1" applyAlignment="1">
      <alignment vertical="center"/>
    </xf>
    <xf numFmtId="3" fontId="1" fillId="4" borderId="0" xfId="0" applyNumberFormat="1" applyFont="1" applyFill="1" applyAlignment="1">
      <alignment vertical="center"/>
    </xf>
    <xf numFmtId="4" fontId="1" fillId="4" borderId="0" xfId="0" applyNumberFormat="1" applyFont="1" applyFill="1" applyAlignment="1">
      <alignment vertical="center"/>
    </xf>
    <xf numFmtId="164" fontId="1" fillId="4" borderId="0" xfId="2" applyNumberFormat="1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4" fontId="14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164" fontId="1" fillId="0" borderId="0" xfId="2" applyNumberFormat="1" applyFont="1" applyAlignment="1">
      <alignment vertical="center"/>
    </xf>
    <xf numFmtId="10" fontId="1" fillId="0" borderId="0" xfId="0" applyNumberFormat="1" applyFont="1" applyAlignment="1">
      <alignment horizontal="right" vertical="center"/>
    </xf>
    <xf numFmtId="10" fontId="14" fillId="0" borderId="0" xfId="2" applyNumberFormat="1" applyFont="1" applyBorder="1" applyAlignment="1">
      <alignment vertical="center"/>
    </xf>
    <xf numFmtId="0" fontId="1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 wrapText="1"/>
    </xf>
    <xf numFmtId="3" fontId="1" fillId="5" borderId="0" xfId="0" applyNumberFormat="1" applyFont="1" applyFill="1" applyAlignment="1">
      <alignment vertical="center"/>
    </xf>
    <xf numFmtId="4" fontId="1" fillId="5" borderId="0" xfId="0" applyNumberFormat="1" applyFont="1" applyFill="1" applyAlignment="1">
      <alignment vertical="center"/>
    </xf>
    <xf numFmtId="164" fontId="1" fillId="5" borderId="0" xfId="2" applyNumberFormat="1" applyFont="1" applyFill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3" fontId="14" fillId="0" borderId="0" xfId="0" applyNumberFormat="1" applyFont="1" applyAlignment="1">
      <alignment vertical="center" wrapText="1"/>
    </xf>
    <xf numFmtId="3" fontId="14" fillId="0" borderId="0" xfId="0" applyNumberFormat="1" applyFont="1" applyAlignment="1">
      <alignment vertical="center"/>
    </xf>
    <xf numFmtId="4" fontId="14" fillId="0" borderId="0" xfId="0" applyNumberFormat="1" applyFont="1" applyAlignment="1">
      <alignment vertical="center" wrapText="1"/>
    </xf>
    <xf numFmtId="0" fontId="14" fillId="0" borderId="0" xfId="0" quotePrefix="1" applyFont="1" applyAlignment="1">
      <alignment horizontal="right" vertical="center"/>
    </xf>
    <xf numFmtId="0" fontId="14" fillId="6" borderId="0" xfId="0" applyFont="1" applyFill="1" applyAlignment="1">
      <alignment horizontal="center" vertical="center"/>
    </xf>
    <xf numFmtId="0" fontId="15" fillId="6" borderId="0" xfId="0" applyFont="1" applyFill="1" applyAlignment="1">
      <alignment vertical="center" wrapText="1"/>
    </xf>
    <xf numFmtId="164" fontId="15" fillId="6" borderId="0" xfId="2" applyNumberFormat="1" applyFont="1" applyFill="1" applyAlignment="1">
      <alignment horizontal="right" vertical="center"/>
    </xf>
    <xf numFmtId="164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0" xfId="0" quotePrefix="1" applyFont="1" applyAlignment="1">
      <alignment vertical="center" wrapText="1"/>
    </xf>
    <xf numFmtId="164" fontId="14" fillId="0" borderId="0" xfId="0" applyNumberFormat="1" applyFont="1" applyAlignment="1">
      <alignment vertical="center" wrapText="1"/>
    </xf>
    <xf numFmtId="0" fontId="1" fillId="5" borderId="0" xfId="0" applyFont="1" applyFill="1" applyAlignment="1">
      <alignment horizontal="left" vertical="center" wrapText="1"/>
    </xf>
    <xf numFmtId="164" fontId="15" fillId="6" borderId="0" xfId="0" applyNumberFormat="1" applyFont="1" applyFill="1" applyAlignment="1">
      <alignment horizontal="right" vertical="center" wrapText="1"/>
    </xf>
    <xf numFmtId="3" fontId="15" fillId="6" borderId="0" xfId="0" applyNumberFormat="1" applyFont="1" applyFill="1" applyAlignment="1">
      <alignment vertical="center" wrapText="1"/>
    </xf>
    <xf numFmtId="4" fontId="15" fillId="6" borderId="0" xfId="0" applyNumberFormat="1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vertical="center" wrapText="1"/>
    </xf>
    <xf numFmtId="3" fontId="19" fillId="0" borderId="0" xfId="0" applyNumberFormat="1" applyFont="1" applyAlignment="1">
      <alignment vertical="center" wrapText="1"/>
    </xf>
    <xf numFmtId="4" fontId="19" fillId="0" borderId="0" xfId="0" applyNumberFormat="1" applyFont="1" applyAlignment="1">
      <alignment vertical="center" wrapText="1"/>
    </xf>
    <xf numFmtId="4" fontId="2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20" fillId="0" borderId="0" xfId="0" quotePrefix="1" applyFont="1" applyAlignment="1">
      <alignment horizontal="right" vertical="center"/>
    </xf>
    <xf numFmtId="3" fontId="20" fillId="0" borderId="0" xfId="0" applyNumberFormat="1" applyFont="1" applyAlignment="1">
      <alignment vertical="center" wrapText="1"/>
    </xf>
    <xf numFmtId="0" fontId="20" fillId="0" borderId="0" xfId="0" quotePrefix="1" applyFont="1" applyAlignment="1">
      <alignment vertical="center"/>
    </xf>
    <xf numFmtId="164" fontId="20" fillId="0" borderId="0" xfId="0" applyNumberFormat="1" applyFont="1" applyAlignment="1">
      <alignment vertical="center" wrapText="1"/>
    </xf>
    <xf numFmtId="3" fontId="14" fillId="0" borderId="0" xfId="2" applyNumberFormat="1" applyFont="1" applyBorder="1" applyAlignment="1">
      <alignment vertical="center"/>
    </xf>
    <xf numFmtId="0" fontId="14" fillId="7" borderId="0" xfId="0" applyFont="1" applyFill="1" applyAlignment="1">
      <alignment vertical="center"/>
    </xf>
    <xf numFmtId="0" fontId="15" fillId="0" borderId="0" xfId="0" applyFont="1" applyAlignment="1">
      <alignment vertical="center" wrapText="1"/>
    </xf>
    <xf numFmtId="3" fontId="15" fillId="0" borderId="0" xfId="0" applyNumberFormat="1" applyFont="1" applyAlignment="1">
      <alignment vertical="center" wrapText="1"/>
    </xf>
    <xf numFmtId="4" fontId="15" fillId="0" borderId="0" xfId="0" applyNumberFormat="1" applyFont="1" applyAlignment="1">
      <alignment vertical="center" wrapText="1"/>
    </xf>
    <xf numFmtId="164" fontId="15" fillId="0" borderId="0" xfId="0" applyNumberFormat="1" applyFont="1" applyAlignment="1">
      <alignment horizontal="right" vertical="center" wrapText="1"/>
    </xf>
    <xf numFmtId="0" fontId="17" fillId="0" borderId="0" xfId="0" applyFont="1" applyAlignment="1">
      <alignment vertical="center"/>
    </xf>
    <xf numFmtId="4" fontId="6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4" fontId="20" fillId="0" borderId="0" xfId="0" applyNumberFormat="1" applyFont="1" applyAlignment="1">
      <alignment vertical="center" wrapText="1"/>
    </xf>
    <xf numFmtId="4" fontId="23" fillId="0" borderId="0" xfId="0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5" fillId="0" borderId="0" xfId="0" quotePrefix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164" fontId="15" fillId="0" borderId="0" xfId="2" applyNumberFormat="1" applyFont="1" applyFill="1" applyAlignment="1">
      <alignment horizontal="right" vertical="center"/>
    </xf>
    <xf numFmtId="0" fontId="2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4" fontId="28" fillId="0" borderId="0" xfId="0" applyNumberFormat="1" applyFont="1" applyAlignment="1">
      <alignment horizontal="left" vertical="center" wrapText="1"/>
    </xf>
    <xf numFmtId="4" fontId="20" fillId="8" borderId="0" xfId="0" applyNumberFormat="1" applyFont="1" applyFill="1" applyAlignment="1">
      <alignment vertical="center" wrapText="1"/>
    </xf>
    <xf numFmtId="0" fontId="29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vertical="center" wrapText="1"/>
    </xf>
    <xf numFmtId="164" fontId="32" fillId="0" borderId="0" xfId="0" applyNumberFormat="1" applyFont="1" applyAlignment="1">
      <alignment horizontal="right" vertical="center" wrapText="1"/>
    </xf>
    <xf numFmtId="0" fontId="33" fillId="0" borderId="0" xfId="0" applyFont="1" applyAlignment="1">
      <alignment vertical="center"/>
    </xf>
    <xf numFmtId="165" fontId="33" fillId="0" borderId="0" xfId="1" applyFont="1" applyFill="1" applyAlignment="1">
      <alignment vertical="center"/>
    </xf>
    <xf numFmtId="3" fontId="34" fillId="0" borderId="0" xfId="0" applyNumberFormat="1" applyFont="1" applyAlignment="1">
      <alignment vertical="center"/>
    </xf>
    <xf numFmtId="4" fontId="34" fillId="0" borderId="0" xfId="1" applyNumberFormat="1" applyFont="1" applyFill="1" applyAlignment="1">
      <alignment vertical="center"/>
    </xf>
    <xf numFmtId="4" fontId="35" fillId="0" borderId="0" xfId="0" applyNumberFormat="1" applyFont="1" applyAlignment="1">
      <alignment vertical="center"/>
    </xf>
    <xf numFmtId="0" fontId="36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/>
    </xf>
    <xf numFmtId="0" fontId="20" fillId="0" borderId="0" xfId="0" applyFont="1"/>
    <xf numFmtId="0" fontId="20" fillId="0" borderId="0" xfId="0" applyFont="1" applyAlignment="1">
      <alignment horizontal="right"/>
    </xf>
    <xf numFmtId="0" fontId="1" fillId="9" borderId="0" xfId="0" applyFont="1" applyFill="1" applyAlignment="1">
      <alignment horizontal="left" vertical="center" wrapText="1"/>
    </xf>
    <xf numFmtId="4" fontId="14" fillId="0" borderId="0" xfId="3" applyNumberFormat="1" applyFont="1" applyAlignment="1">
      <alignment vertical="center" wrapText="1"/>
    </xf>
    <xf numFmtId="164" fontId="14" fillId="0" borderId="0" xfId="0" applyNumberFormat="1" applyFont="1" applyAlignment="1">
      <alignment horizontal="center" vertical="center" wrapText="1"/>
    </xf>
    <xf numFmtId="4" fontId="14" fillId="0" borderId="0" xfId="0" applyNumberFormat="1" applyFont="1" applyAlignment="1">
      <alignment horizontal="left" vertical="center" wrapText="1" indent="1"/>
    </xf>
    <xf numFmtId="0" fontId="38" fillId="0" borderId="0" xfId="0" applyFont="1" applyAlignment="1">
      <alignment horizontal="left" vertical="center" wrapText="1"/>
    </xf>
    <xf numFmtId="4" fontId="16" fillId="0" borderId="0" xfId="3" applyNumberFormat="1" applyFont="1" applyAlignment="1">
      <alignment vertical="center" wrapText="1"/>
    </xf>
    <xf numFmtId="4" fontId="20" fillId="0" borderId="0" xfId="3" applyNumberFormat="1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4" fontId="14" fillId="0" borderId="0" xfId="0" quotePrefix="1" applyNumberFormat="1" applyFont="1" applyAlignment="1">
      <alignment vertical="center" wrapText="1"/>
    </xf>
    <xf numFmtId="164" fontId="2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3" fontId="2" fillId="0" borderId="0" xfId="0" applyNumberFormat="1" applyFont="1" applyAlignment="1">
      <alignment vertical="center" wrapText="1"/>
    </xf>
    <xf numFmtId="0" fontId="6" fillId="0" borderId="0" xfId="0" quotePrefix="1" applyFont="1" applyAlignment="1">
      <alignment vertical="center" wrapText="1"/>
    </xf>
    <xf numFmtId="164" fontId="20" fillId="0" borderId="0" xfId="2" applyNumberFormat="1" applyFont="1" applyFill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0" fillId="0" borderId="0" xfId="0" quotePrefix="1" applyFont="1" applyAlignment="1">
      <alignment horizontal="left" vertical="center"/>
    </xf>
    <xf numFmtId="0" fontId="4" fillId="2" borderId="0" xfId="0" applyFont="1" applyFill="1" applyAlignment="1">
      <alignment horizontal="left" vertical="center" wrapText="1" indent="1"/>
    </xf>
    <xf numFmtId="0" fontId="4" fillId="2" borderId="0" xfId="0" applyFont="1" applyFill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justify" vertical="top" wrapText="1"/>
    </xf>
    <xf numFmtId="0" fontId="4" fillId="2" borderId="0" xfId="0" applyFont="1" applyFill="1" applyAlignment="1">
      <alignment horizontal="left" vertical="top" wrapText="1" indent="1"/>
    </xf>
    <xf numFmtId="0" fontId="5" fillId="2" borderId="0" xfId="0" applyFont="1" applyFill="1" applyAlignment="1">
      <alignment horizontal="left" vertical="top" wrapText="1" indent="1"/>
    </xf>
    <xf numFmtId="0" fontId="8" fillId="2" borderId="0" xfId="0" applyFont="1" applyFill="1" applyAlignment="1">
      <alignment horizontal="left" vertical="top" wrapText="1" indent="1"/>
    </xf>
    <xf numFmtId="0" fontId="1" fillId="4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 wrapText="1" indent="1"/>
    </xf>
    <xf numFmtId="3" fontId="10" fillId="2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</cellXfs>
  <cellStyles count="4">
    <cellStyle name="Dziesiętny" xfId="1" builtinId="3"/>
    <cellStyle name="Normalny" xfId="0" builtinId="0"/>
    <cellStyle name="Normalny_NAZWA DZIELNICY" xfId="3" xr:uid="{00000000-0005-0000-0000-000002000000}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\bpb$\DOCHODY\SPRAWOZDANIA_2007-2015\SPR_I%20p&#243;&#322;.%202015\robocze\15.07.21%20dzielni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xRepositorySheet"/>
      <sheetName val="TP"/>
      <sheetName val="Table"/>
      <sheetName val="Analit 2"/>
      <sheetName val="Tech"/>
      <sheetName val="Tech 2"/>
      <sheetName val="Program"/>
      <sheetName val="PreWydruk"/>
      <sheetName val="Wydruk"/>
      <sheetName val="Pomocniczy"/>
      <sheetName val="Graph"/>
      <sheetName val="ListaP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80"/>
  <sheetViews>
    <sheetView tabSelected="1" view="pageBreakPreview" topLeftCell="C1" zoomScale="130" zoomScaleNormal="140" zoomScaleSheetLayoutView="130" workbookViewId="0">
      <selection activeCell="E268" sqref="E268:E271"/>
    </sheetView>
  </sheetViews>
  <sheetFormatPr defaultColWidth="9.140625" defaultRowHeight="12.75" customHeight="1" outlineLevelRow="1" x14ac:dyDescent="0.2"/>
  <cols>
    <col min="1" max="1" width="11.7109375" style="4" customWidth="1"/>
    <col min="2" max="2" width="9.140625" style="4"/>
    <col min="3" max="3" width="9.140625" style="13"/>
    <col min="4" max="4" width="3.7109375" style="107" customWidth="1"/>
    <col min="5" max="5" width="42" style="4" customWidth="1"/>
    <col min="6" max="7" width="12.7109375" style="4" customWidth="1"/>
    <col min="8" max="8" width="12.7109375" style="140" customWidth="1"/>
    <col min="9" max="9" width="32" style="4" customWidth="1"/>
    <col min="10" max="10" width="47.42578125" style="4" customWidth="1"/>
    <col min="11" max="16384" width="9.140625" style="5"/>
  </cols>
  <sheetData>
    <row r="1" spans="2:13" ht="12.75" customHeight="1" x14ac:dyDescent="0.2">
      <c r="B1" s="1"/>
      <c r="C1" s="2"/>
      <c r="D1" s="1"/>
      <c r="E1" s="1"/>
      <c r="F1" s="1"/>
      <c r="G1" s="1"/>
      <c r="H1" s="3"/>
    </row>
    <row r="2" spans="2:13" ht="23.25" customHeight="1" x14ac:dyDescent="0.2">
      <c r="B2" s="1"/>
      <c r="C2" s="2"/>
      <c r="D2" s="1" t="s">
        <v>0</v>
      </c>
      <c r="E2" s="1"/>
      <c r="F2" s="1"/>
      <c r="G2" s="1"/>
      <c r="H2" s="1"/>
    </row>
    <row r="3" spans="2:13" ht="12.75" hidden="1" customHeight="1" outlineLevel="1" x14ac:dyDescent="0.2">
      <c r="B3" s="1"/>
      <c r="C3" s="2"/>
      <c r="D3" s="6" t="s">
        <v>1</v>
      </c>
      <c r="E3" s="1"/>
      <c r="F3" s="1"/>
      <c r="G3" s="1"/>
      <c r="H3" s="3"/>
    </row>
    <row r="4" spans="2:13" ht="22.5" hidden="1" customHeight="1" outlineLevel="1" x14ac:dyDescent="0.2">
      <c r="B4" s="1"/>
      <c r="C4" s="2"/>
      <c r="D4" s="148" t="s">
        <v>2</v>
      </c>
      <c r="E4" s="148"/>
      <c r="F4" s="148"/>
      <c r="G4" s="148"/>
      <c r="H4" s="148"/>
      <c r="I4" s="7"/>
      <c r="K4" s="149"/>
      <c r="L4" s="149"/>
      <c r="M4" s="149"/>
    </row>
    <row r="5" spans="2:13" ht="12.75" hidden="1" customHeight="1" outlineLevel="1" x14ac:dyDescent="0.2">
      <c r="B5" s="1"/>
      <c r="C5" s="2"/>
      <c r="D5" s="8" t="s">
        <v>3</v>
      </c>
      <c r="E5" s="9"/>
      <c r="F5" s="9"/>
      <c r="G5" s="9"/>
      <c r="H5" s="10"/>
    </row>
    <row r="6" spans="2:13" ht="87.75" hidden="1" customHeight="1" outlineLevel="1" x14ac:dyDescent="0.2">
      <c r="B6" s="1"/>
      <c r="C6" s="2"/>
      <c r="D6" s="150" t="s">
        <v>4</v>
      </c>
      <c r="E6" s="150"/>
      <c r="F6" s="150"/>
      <c r="G6" s="150"/>
      <c r="H6" s="150"/>
      <c r="I6" s="11"/>
    </row>
    <row r="7" spans="2:13" ht="12.75" hidden="1" customHeight="1" outlineLevel="1" x14ac:dyDescent="0.2">
      <c r="B7" s="1"/>
      <c r="C7" s="2"/>
      <c r="D7" s="8" t="s">
        <v>5</v>
      </c>
      <c r="E7" s="9"/>
      <c r="F7" s="9"/>
      <c r="G7" s="9"/>
      <c r="H7" s="10"/>
    </row>
    <row r="8" spans="2:13" ht="27" hidden="1" customHeight="1" outlineLevel="1" x14ac:dyDescent="0.2">
      <c r="B8" s="1"/>
      <c r="C8" s="2"/>
      <c r="D8" s="151" t="s">
        <v>6</v>
      </c>
      <c r="E8" s="151"/>
      <c r="F8" s="151"/>
      <c r="G8" s="151"/>
      <c r="H8" s="151"/>
      <c r="I8" s="7"/>
    </row>
    <row r="9" spans="2:13" ht="12.75" hidden="1" customHeight="1" outlineLevel="1" x14ac:dyDescent="0.2">
      <c r="B9" s="1"/>
      <c r="C9" s="2"/>
      <c r="D9" s="8" t="s">
        <v>7</v>
      </c>
      <c r="E9" s="9"/>
      <c r="F9" s="9"/>
      <c r="G9" s="9"/>
      <c r="H9" s="10"/>
    </row>
    <row r="10" spans="2:13" ht="15" hidden="1" customHeight="1" outlineLevel="1" x14ac:dyDescent="0.2">
      <c r="B10" s="1"/>
      <c r="C10" s="2"/>
      <c r="D10" s="147" t="s">
        <v>8</v>
      </c>
      <c r="E10" s="147"/>
      <c r="F10" s="147"/>
      <c r="G10" s="147"/>
      <c r="H10" s="147"/>
    </row>
    <row r="11" spans="2:13" hidden="1" outlineLevel="1" x14ac:dyDescent="0.2">
      <c r="B11" s="1"/>
      <c r="C11" s="2"/>
      <c r="D11" s="147" t="s">
        <v>9</v>
      </c>
      <c r="E11" s="147"/>
      <c r="F11" s="147"/>
      <c r="G11" s="147"/>
      <c r="H11" s="147"/>
    </row>
    <row r="12" spans="2:13" ht="12.75" hidden="1" customHeight="1" outlineLevel="1" x14ac:dyDescent="0.2">
      <c r="B12" s="1"/>
      <c r="C12" s="2"/>
      <c r="D12" s="8" t="s">
        <v>10</v>
      </c>
      <c r="E12" s="9"/>
      <c r="F12" s="9"/>
      <c r="G12" s="9"/>
      <c r="H12" s="10"/>
    </row>
    <row r="13" spans="2:13" hidden="1" outlineLevel="1" x14ac:dyDescent="0.2">
      <c r="B13" s="1"/>
      <c r="C13" s="2"/>
      <c r="D13" s="152" t="s">
        <v>11</v>
      </c>
      <c r="E13" s="153"/>
      <c r="F13" s="153"/>
      <c r="G13" s="153"/>
      <c r="H13" s="153"/>
    </row>
    <row r="14" spans="2:13" ht="9.75" hidden="1" customHeight="1" outlineLevel="1" x14ac:dyDescent="0.2">
      <c r="B14" s="1"/>
      <c r="C14" s="2"/>
      <c r="D14" s="147" t="s">
        <v>12</v>
      </c>
      <c r="E14" s="156"/>
      <c r="F14" s="156"/>
      <c r="G14" s="156"/>
      <c r="H14" s="156"/>
    </row>
    <row r="15" spans="2:13" ht="10.5" hidden="1" customHeight="1" outlineLevel="1" x14ac:dyDescent="0.2">
      <c r="B15" s="1"/>
      <c r="C15" s="2"/>
      <c r="D15" s="147" t="s">
        <v>13</v>
      </c>
      <c r="E15" s="156"/>
      <c r="F15" s="156"/>
      <c r="G15" s="156"/>
      <c r="H15" s="156"/>
    </row>
    <row r="16" spans="2:13" ht="15" hidden="1" customHeight="1" outlineLevel="1" x14ac:dyDescent="0.2">
      <c r="B16" s="1"/>
      <c r="C16" s="2"/>
      <c r="D16" s="157" t="s">
        <v>14</v>
      </c>
      <c r="E16" s="157"/>
      <c r="F16" s="157"/>
      <c r="G16" s="157"/>
      <c r="H16" s="157"/>
    </row>
    <row r="17" spans="1:10" ht="12.75" hidden="1" customHeight="1" outlineLevel="1" x14ac:dyDescent="0.2">
      <c r="B17" s="1"/>
      <c r="C17" s="2"/>
      <c r="D17" s="8" t="s">
        <v>15</v>
      </c>
      <c r="E17" s="9"/>
      <c r="F17" s="9"/>
      <c r="G17" s="9"/>
      <c r="H17" s="10"/>
    </row>
    <row r="18" spans="1:10" ht="9.75" hidden="1" customHeight="1" outlineLevel="1" x14ac:dyDescent="0.2">
      <c r="B18" s="1"/>
      <c r="C18" s="2"/>
      <c r="D18" s="151" t="s">
        <v>16</v>
      </c>
      <c r="E18" s="151"/>
      <c r="F18" s="151"/>
      <c r="G18" s="151"/>
      <c r="H18" s="151"/>
    </row>
    <row r="19" spans="1:10" ht="13.5" hidden="1" customHeight="1" outlineLevel="1" x14ac:dyDescent="0.2">
      <c r="B19" s="1"/>
      <c r="C19" s="2"/>
      <c r="D19" s="8" t="s">
        <v>17</v>
      </c>
      <c r="E19" s="12"/>
      <c r="F19" s="12"/>
      <c r="G19" s="12"/>
      <c r="H19" s="12"/>
    </row>
    <row r="20" spans="1:10" ht="9" hidden="1" customHeight="1" outlineLevel="1" x14ac:dyDescent="0.2">
      <c r="B20" s="1"/>
      <c r="C20" s="2"/>
      <c r="D20" s="152" t="s">
        <v>18</v>
      </c>
      <c r="E20" s="153"/>
      <c r="F20" s="153"/>
      <c r="G20" s="153"/>
      <c r="H20" s="153"/>
    </row>
    <row r="21" spans="1:10" ht="12.75" hidden="1" customHeight="1" outlineLevel="1" x14ac:dyDescent="0.2">
      <c r="B21" s="1"/>
      <c r="C21" s="2"/>
      <c r="D21" s="8" t="s">
        <v>19</v>
      </c>
      <c r="E21" s="9"/>
      <c r="F21" s="9"/>
      <c r="G21" s="9"/>
      <c r="H21" s="10"/>
    </row>
    <row r="22" spans="1:10" ht="28.5" hidden="1" customHeight="1" outlineLevel="1" x14ac:dyDescent="0.2">
      <c r="B22" s="1"/>
      <c r="C22" s="2"/>
      <c r="D22" s="151" t="s">
        <v>20</v>
      </c>
      <c r="E22" s="151"/>
      <c r="F22" s="151"/>
      <c r="G22" s="151"/>
      <c r="H22" s="151"/>
    </row>
    <row r="23" spans="1:10" ht="12.75" hidden="1" customHeight="1" outlineLevel="1" x14ac:dyDescent="0.2">
      <c r="D23" s="1"/>
      <c r="E23" s="1"/>
      <c r="F23" s="1"/>
      <c r="G23" s="1"/>
      <c r="H23" s="3"/>
    </row>
    <row r="24" spans="1:10" ht="17.25" customHeight="1" collapsed="1" x14ac:dyDescent="0.2">
      <c r="D24" s="1" t="s">
        <v>169</v>
      </c>
      <c r="E24" s="1"/>
      <c r="F24" s="1"/>
      <c r="G24" s="1"/>
      <c r="H24" s="3"/>
    </row>
    <row r="25" spans="1:10" s="14" customFormat="1" ht="12.75" customHeight="1" x14ac:dyDescent="0.2">
      <c r="A25" s="4"/>
      <c r="B25" s="4"/>
      <c r="C25" s="13"/>
      <c r="D25" s="1"/>
      <c r="E25" s="1"/>
      <c r="F25" s="1"/>
      <c r="G25" s="1"/>
      <c r="H25" s="3"/>
      <c r="I25" s="4"/>
      <c r="J25" s="4"/>
    </row>
    <row r="26" spans="1:10" s="4" customFormat="1" ht="17.25" customHeight="1" x14ac:dyDescent="0.2">
      <c r="C26" s="13"/>
      <c r="D26" s="1"/>
      <c r="E26" s="1"/>
      <c r="F26" s="15" t="s">
        <v>21</v>
      </c>
      <c r="G26" s="16" t="s">
        <v>22</v>
      </c>
      <c r="H26" s="17" t="s">
        <v>23</v>
      </c>
      <c r="I26" s="138">
        <f>33694915.73-G28</f>
        <v>0</v>
      </c>
    </row>
    <row r="27" spans="1:10" s="18" customFormat="1" ht="12.75" customHeight="1" x14ac:dyDescent="0.2">
      <c r="B27" s="16"/>
      <c r="C27" s="2"/>
      <c r="D27" s="19"/>
      <c r="E27" s="20"/>
      <c r="F27" s="19"/>
      <c r="G27" s="21"/>
      <c r="H27" s="21"/>
      <c r="I27" s="112">
        <f>33087895-F28</f>
        <v>0</v>
      </c>
    </row>
    <row r="28" spans="1:10" s="18" customFormat="1" ht="15.75" customHeight="1" x14ac:dyDescent="0.2">
      <c r="C28" s="22"/>
      <c r="D28" s="19" t="s">
        <v>24</v>
      </c>
      <c r="E28" s="19"/>
      <c r="F28" s="23">
        <f>F30+F39</f>
        <v>33087895</v>
      </c>
      <c r="G28" s="24">
        <f>G30+G39</f>
        <v>33694915.729999997</v>
      </c>
      <c r="H28" s="25">
        <f>IF(F28&gt;0,G28/F28,"-")</f>
        <v>1.0183457040709298</v>
      </c>
      <c r="I28" s="4"/>
    </row>
    <row r="29" spans="1:10" s="18" customFormat="1" ht="12" customHeight="1" x14ac:dyDescent="0.2">
      <c r="C29" s="22"/>
      <c r="D29" s="19"/>
      <c r="E29" s="19"/>
      <c r="F29" s="26">
        <f>IF(F$28=0,"-",F28/F$28)</f>
        <v>1</v>
      </c>
      <c r="G29" s="26">
        <f>IF(G$28=0,"-",G28/G$28)</f>
        <v>1</v>
      </c>
      <c r="H29" s="27"/>
      <c r="I29" s="4"/>
    </row>
    <row r="30" spans="1:10" s="18" customFormat="1" ht="12.75" customHeight="1" x14ac:dyDescent="0.2">
      <c r="C30" s="22"/>
      <c r="D30" s="16" t="s">
        <v>25</v>
      </c>
      <c r="E30" s="1" t="s">
        <v>26</v>
      </c>
      <c r="F30" s="23">
        <f>F33+F35+F37</f>
        <v>31334795</v>
      </c>
      <c r="G30" s="24">
        <f>G33+G35+G37</f>
        <v>30525914.629999999</v>
      </c>
      <c r="H30" s="25">
        <f>IF(F30&gt;0,G30/F30,"-")</f>
        <v>0.97418587324410444</v>
      </c>
      <c r="I30" s="4"/>
    </row>
    <row r="31" spans="1:10" s="18" customFormat="1" ht="12" customHeight="1" x14ac:dyDescent="0.2">
      <c r="C31" s="22"/>
      <c r="D31" s="16"/>
      <c r="E31" s="1"/>
      <c r="F31" s="26">
        <f>IF(F$28=0,"-",F30/F$28)</f>
        <v>0.94701687732024054</v>
      </c>
      <c r="G31" s="26">
        <f>IF(G$28=0,"-",G30/G$28)</f>
        <v>0.90595016988932542</v>
      </c>
      <c r="H31" s="25"/>
      <c r="I31" s="4"/>
    </row>
    <row r="32" spans="1:10" s="18" customFormat="1" ht="8.25" x14ac:dyDescent="0.2">
      <c r="C32" s="22"/>
      <c r="D32" s="28"/>
      <c r="E32" s="28" t="s">
        <v>27</v>
      </c>
      <c r="F32" s="2"/>
      <c r="G32" s="19"/>
      <c r="H32" s="25"/>
      <c r="I32" s="4"/>
    </row>
    <row r="33" spans="3:9" s="18" customFormat="1" ht="8.25" x14ac:dyDescent="0.2">
      <c r="C33" s="22"/>
      <c r="D33" s="29"/>
      <c r="E33" s="30" t="s">
        <v>28</v>
      </c>
      <c r="F33" s="31">
        <f>F63</f>
        <v>0</v>
      </c>
      <c r="G33" s="32">
        <f>G63</f>
        <v>71196</v>
      </c>
      <c r="H33" s="33" t="str">
        <f>IF(F33&gt;0,G33/F33,"-")</f>
        <v>-</v>
      </c>
      <c r="I33" s="4"/>
    </row>
    <row r="34" spans="3:9" s="18" customFormat="1" ht="12" customHeight="1" x14ac:dyDescent="0.2">
      <c r="C34" s="22"/>
      <c r="D34" s="29"/>
      <c r="E34" s="34"/>
      <c r="F34" s="26">
        <f>IF(F$30=0,"-",F33/F$30)</f>
        <v>0</v>
      </c>
      <c r="G34" s="26">
        <f>IF(G$30=0,"-",G33/G$30)</f>
        <v>2.3323134085564989E-3</v>
      </c>
      <c r="H34" s="33"/>
      <c r="I34" s="4"/>
    </row>
    <row r="35" spans="3:9" s="18" customFormat="1" ht="8.25" x14ac:dyDescent="0.2">
      <c r="C35" s="22"/>
      <c r="D35" s="29"/>
      <c r="E35" s="30" t="s">
        <v>29</v>
      </c>
      <c r="F35" s="31">
        <f>F72</f>
        <v>19342945</v>
      </c>
      <c r="G35" s="32">
        <f>G72</f>
        <v>20598578.309999999</v>
      </c>
      <c r="H35" s="33">
        <f>IF(F35&gt;0,G35/F35,"-")</f>
        <v>1.0649142780481462</v>
      </c>
      <c r="I35" s="4"/>
    </row>
    <row r="36" spans="3:9" s="18" customFormat="1" ht="12" customHeight="1" x14ac:dyDescent="0.2">
      <c r="C36" s="22"/>
      <c r="D36" s="29"/>
      <c r="E36" s="34"/>
      <c r="F36" s="26">
        <f>IF(F$30=0,"-",F35/F$30)</f>
        <v>0.61729923556225597</v>
      </c>
      <c r="G36" s="26">
        <f>IF(G$30=0,"-",G35/G$30)</f>
        <v>0.67478988130813622</v>
      </c>
      <c r="H36" s="33"/>
      <c r="I36" s="4"/>
    </row>
    <row r="37" spans="3:9" s="18" customFormat="1" ht="8.25" x14ac:dyDescent="0.2">
      <c r="C37" s="22"/>
      <c r="D37" s="29"/>
      <c r="E37" s="30" t="s">
        <v>30</v>
      </c>
      <c r="F37" s="31">
        <f>F124</f>
        <v>11991850</v>
      </c>
      <c r="G37" s="32">
        <f>G124</f>
        <v>9856140.3200000003</v>
      </c>
      <c r="H37" s="33">
        <f>IF(F37&gt;0,G37/F37,"-")</f>
        <v>0.82190323594774783</v>
      </c>
      <c r="I37" s="4"/>
    </row>
    <row r="38" spans="3:9" s="18" customFormat="1" ht="12" customHeight="1" x14ac:dyDescent="0.2">
      <c r="C38" s="22"/>
      <c r="D38" s="29"/>
      <c r="E38" s="34"/>
      <c r="F38" s="26">
        <f>IF(F$30=0,"-",F37/F$30)</f>
        <v>0.38270076443774403</v>
      </c>
      <c r="G38" s="26">
        <f>IF(G$30=0,"-",G37/G$30)</f>
        <v>0.32287780528330728</v>
      </c>
      <c r="H38" s="33"/>
      <c r="I38" s="4"/>
    </row>
    <row r="39" spans="3:9" s="18" customFormat="1" ht="8.25" x14ac:dyDescent="0.2">
      <c r="C39" s="22"/>
      <c r="D39" s="16" t="s">
        <v>3</v>
      </c>
      <c r="E39" s="1" t="s">
        <v>31</v>
      </c>
      <c r="F39" s="23">
        <f>F42+F44</f>
        <v>1753100</v>
      </c>
      <c r="G39" s="24">
        <f>G42+G44</f>
        <v>3169001.1</v>
      </c>
      <c r="H39" s="25">
        <f>IF(F39&gt;0,G39/F39,"-")</f>
        <v>1.8076556385830815</v>
      </c>
      <c r="I39" s="4"/>
    </row>
    <row r="40" spans="3:9" s="18" customFormat="1" ht="12" customHeight="1" x14ac:dyDescent="0.2">
      <c r="C40" s="22"/>
      <c r="D40" s="16"/>
      <c r="E40" s="1"/>
      <c r="F40" s="26">
        <f>IF(F$28=0,"-",F39/F$28)</f>
        <v>5.2983122679759471E-2</v>
      </c>
      <c r="G40" s="26">
        <f>IF(G$28=0,"-",G39/G$28)</f>
        <v>9.4049830110674693E-2</v>
      </c>
      <c r="H40" s="25"/>
      <c r="I40" s="4"/>
    </row>
    <row r="41" spans="3:9" s="18" customFormat="1" ht="12" customHeight="1" x14ac:dyDescent="0.2">
      <c r="C41" s="22"/>
      <c r="D41" s="16"/>
      <c r="E41" s="28" t="s">
        <v>27</v>
      </c>
      <c r="F41" s="2"/>
      <c r="G41" s="20"/>
      <c r="H41" s="25"/>
      <c r="I41" s="4"/>
    </row>
    <row r="42" spans="3:9" s="18" customFormat="1" ht="12" customHeight="1" x14ac:dyDescent="0.2">
      <c r="C42" s="22"/>
      <c r="D42" s="16"/>
      <c r="E42" s="34" t="s">
        <v>32</v>
      </c>
      <c r="F42" s="31">
        <f>F208</f>
        <v>1358500</v>
      </c>
      <c r="G42" s="35">
        <f>G208</f>
        <v>2113430.1</v>
      </c>
      <c r="H42" s="33">
        <f>IF(F42&gt;0,G42/F42,"-")</f>
        <v>1.5557085756348914</v>
      </c>
      <c r="I42" s="4"/>
    </row>
    <row r="43" spans="3:9" s="18" customFormat="1" ht="12" customHeight="1" x14ac:dyDescent="0.2">
      <c r="C43" s="22"/>
      <c r="D43" s="16"/>
      <c r="E43" s="34"/>
      <c r="F43" s="26">
        <f>IF(F$39=0,"-",F42/F$39)</f>
        <v>0.77491301123723688</v>
      </c>
      <c r="G43" s="26">
        <f>IF(G$39=0,"-",G42/G$39)</f>
        <v>0.66690734187501544</v>
      </c>
      <c r="H43" s="33"/>
      <c r="I43" s="4"/>
    </row>
    <row r="44" spans="3:9" s="18" customFormat="1" ht="18.75" customHeight="1" x14ac:dyDescent="0.2">
      <c r="C44" s="22"/>
      <c r="D44" s="16"/>
      <c r="E44" s="36" t="s">
        <v>33</v>
      </c>
      <c r="F44" s="31">
        <f>F256</f>
        <v>394600</v>
      </c>
      <c r="G44" s="35">
        <f>G256</f>
        <v>1055571</v>
      </c>
      <c r="H44" s="33">
        <f>IF(F44&gt;0,G44/F44,"-")</f>
        <v>2.6750405473897616</v>
      </c>
      <c r="I44" s="4"/>
    </row>
    <row r="45" spans="3:9" s="18" customFormat="1" ht="12" customHeight="1" x14ac:dyDescent="0.2">
      <c r="C45" s="22"/>
      <c r="D45" s="16"/>
      <c r="E45" s="34"/>
      <c r="F45" s="26">
        <f>IF(F$39=0,"-",F44/F$39)</f>
        <v>0.22508698876276312</v>
      </c>
      <c r="G45" s="26">
        <f>IF(G$39=0,"-",G44/G$39)</f>
        <v>0.33309265812498456</v>
      </c>
      <c r="H45" s="33"/>
      <c r="I45" s="4"/>
    </row>
    <row r="46" spans="3:9" s="18" customFormat="1" ht="12" customHeight="1" x14ac:dyDescent="0.2">
      <c r="C46" s="22"/>
      <c r="D46" s="16"/>
      <c r="E46" s="1"/>
      <c r="F46" s="37"/>
      <c r="G46" s="37"/>
      <c r="H46" s="25"/>
      <c r="I46" s="4"/>
    </row>
    <row r="47" spans="3:9" s="18" customFormat="1" ht="12.75" customHeight="1" x14ac:dyDescent="0.2">
      <c r="C47" s="22"/>
      <c r="E47" s="16"/>
      <c r="F47" s="19"/>
      <c r="G47" s="19"/>
      <c r="H47" s="38"/>
      <c r="I47" s="4"/>
    </row>
    <row r="48" spans="3:9" s="18" customFormat="1" ht="16.5" customHeight="1" x14ac:dyDescent="0.2">
      <c r="C48" s="22"/>
      <c r="D48" s="19" t="s">
        <v>34</v>
      </c>
      <c r="E48" s="19"/>
      <c r="F48" s="19"/>
      <c r="G48" s="19"/>
      <c r="H48" s="19"/>
      <c r="I48" s="4"/>
    </row>
    <row r="49" spans="1:9" s="18" customFormat="1" ht="8.25" customHeight="1" x14ac:dyDescent="0.2">
      <c r="C49" s="22"/>
      <c r="D49" s="19"/>
      <c r="E49" s="19"/>
      <c r="F49" s="19"/>
      <c r="G49" s="19"/>
      <c r="H49" s="19"/>
      <c r="I49" s="4"/>
    </row>
    <row r="50" spans="1:9" s="42" customFormat="1" ht="24.75" customHeight="1" x14ac:dyDescent="0.2">
      <c r="A50" s="29" t="s">
        <v>35</v>
      </c>
      <c r="B50" s="29" t="s">
        <v>36</v>
      </c>
      <c r="C50" s="29" t="s">
        <v>37</v>
      </c>
      <c r="D50" s="39" t="s">
        <v>38</v>
      </c>
      <c r="E50" s="39" t="s">
        <v>39</v>
      </c>
      <c r="F50" s="40" t="s">
        <v>40</v>
      </c>
      <c r="G50" s="40" t="s">
        <v>22</v>
      </c>
      <c r="H50" s="41" t="s">
        <v>23</v>
      </c>
      <c r="I50" s="17"/>
    </row>
    <row r="51" spans="1:9" s="18" customFormat="1" ht="8.25" x14ac:dyDescent="0.2">
      <c r="C51" s="22"/>
      <c r="D51" s="16"/>
      <c r="E51" s="43"/>
      <c r="F51" s="16"/>
      <c r="G51" s="16"/>
      <c r="H51" s="17"/>
      <c r="I51" s="11"/>
    </row>
    <row r="52" spans="1:9" s="18" customFormat="1" ht="18.75" customHeight="1" x14ac:dyDescent="0.2">
      <c r="A52" s="44" t="s">
        <v>41</v>
      </c>
      <c r="C52" s="22"/>
      <c r="D52" s="154" t="s">
        <v>24</v>
      </c>
      <c r="E52" s="154"/>
      <c r="F52" s="45">
        <f>F204+F54</f>
        <v>33087895</v>
      </c>
      <c r="G52" s="46">
        <f>G204+G54</f>
        <v>33694915.729999997</v>
      </c>
      <c r="H52" s="47">
        <f>IF(F52&gt;0,G52/F52,"-")</f>
        <v>1.0183457040709298</v>
      </c>
      <c r="I52" s="11"/>
    </row>
    <row r="53" spans="1:9" s="4" customFormat="1" ht="12.75" customHeight="1" x14ac:dyDescent="0.2">
      <c r="A53" s="44"/>
      <c r="B53" s="44"/>
      <c r="C53" s="48"/>
      <c r="D53" s="29"/>
      <c r="E53" s="44"/>
      <c r="F53" s="44"/>
      <c r="G53" s="44"/>
      <c r="H53" s="49"/>
      <c r="I53" s="11"/>
    </row>
    <row r="54" spans="1:9" s="18" customFormat="1" ht="21.75" customHeight="1" x14ac:dyDescent="0.2">
      <c r="A54" s="44" t="s">
        <v>42</v>
      </c>
      <c r="B54" s="44"/>
      <c r="C54" s="48"/>
      <c r="D54" s="155" t="s">
        <v>26</v>
      </c>
      <c r="E54" s="155"/>
      <c r="F54" s="45">
        <f>F58</f>
        <v>31334795</v>
      </c>
      <c r="G54" s="46">
        <f>G58</f>
        <v>30525914.629999999</v>
      </c>
      <c r="H54" s="47">
        <f>IF(F54&gt;0,G54/F54,"-")</f>
        <v>0.97418587324410444</v>
      </c>
      <c r="I54" s="11"/>
    </row>
    <row r="55" spans="1:9" s="18" customFormat="1" ht="6" customHeight="1" x14ac:dyDescent="0.2">
      <c r="A55" s="44"/>
      <c r="B55" s="44"/>
      <c r="C55" s="48"/>
      <c r="D55" s="16"/>
      <c r="E55" s="19"/>
      <c r="F55" s="50"/>
      <c r="G55" s="50"/>
      <c r="H55" s="51"/>
      <c r="I55" s="11"/>
    </row>
    <row r="56" spans="1:9" s="18" customFormat="1" ht="8.25" x14ac:dyDescent="0.2">
      <c r="C56" s="22"/>
      <c r="D56" s="16"/>
      <c r="E56" s="19" t="s">
        <v>43</v>
      </c>
      <c r="F56" s="52">
        <f>IF(F52=0,"-",F54/F52)</f>
        <v>0.94701687732024054</v>
      </c>
      <c r="G56" s="52">
        <f>IF(G52=0,"-",G54/G52)</f>
        <v>0.90595016988932542</v>
      </c>
      <c r="H56" s="17"/>
      <c r="I56" s="11"/>
    </row>
    <row r="57" spans="1:9" s="18" customFormat="1" ht="12.75" customHeight="1" x14ac:dyDescent="0.2">
      <c r="C57" s="22"/>
      <c r="D57" s="29"/>
      <c r="E57" s="44"/>
      <c r="F57" s="44"/>
      <c r="G57" s="44"/>
      <c r="H57" s="49"/>
      <c r="I57" s="11"/>
    </row>
    <row r="58" spans="1:9" s="18" customFormat="1" ht="21.75" customHeight="1" x14ac:dyDescent="0.2">
      <c r="A58" s="44"/>
      <c r="B58" s="44"/>
      <c r="C58" s="48"/>
      <c r="D58" s="155" t="s">
        <v>44</v>
      </c>
      <c r="E58" s="155"/>
      <c r="F58" s="45">
        <f>F63+F72+F124</f>
        <v>31334795</v>
      </c>
      <c r="G58" s="46">
        <f>G63+G72+G124</f>
        <v>30525914.629999999</v>
      </c>
      <c r="H58" s="47">
        <f>IF(F58&gt;0,G58/F58,"-")</f>
        <v>0.97418587324410444</v>
      </c>
      <c r="I58" s="11"/>
    </row>
    <row r="59" spans="1:9" s="18" customFormat="1" ht="8.25" x14ac:dyDescent="0.2">
      <c r="C59" s="22"/>
      <c r="D59" s="16"/>
      <c r="E59" s="19"/>
      <c r="F59" s="50"/>
      <c r="G59" s="50"/>
      <c r="H59" s="51"/>
      <c r="I59" s="11"/>
    </row>
    <row r="60" spans="1:9" s="18" customFormat="1" ht="11.25" customHeight="1" x14ac:dyDescent="0.2">
      <c r="C60" s="22"/>
      <c r="D60" s="16"/>
      <c r="E60" s="19" t="s">
        <v>43</v>
      </c>
      <c r="F60" s="52">
        <f>IF(F58=0,"-",F58/F58)</f>
        <v>1</v>
      </c>
      <c r="G60" s="52">
        <f>IF(G58=0,"-",G58/G58)</f>
        <v>1</v>
      </c>
      <c r="H60" s="17"/>
      <c r="I60" s="11"/>
    </row>
    <row r="61" spans="1:9" s="18" customFormat="1" ht="14.25" customHeight="1" x14ac:dyDescent="0.2">
      <c r="C61" s="22"/>
      <c r="D61" s="16"/>
      <c r="E61" s="44" t="s">
        <v>45</v>
      </c>
      <c r="F61" s="53"/>
      <c r="G61" s="53"/>
      <c r="H61" s="51"/>
      <c r="I61" s="11"/>
    </row>
    <row r="62" spans="1:9" s="18" customFormat="1" ht="6" customHeight="1" x14ac:dyDescent="0.2">
      <c r="A62" s="44"/>
      <c r="B62" s="44"/>
      <c r="C62" s="48"/>
      <c r="D62" s="16"/>
      <c r="E62" s="44"/>
      <c r="F62" s="53"/>
      <c r="G62" s="53"/>
      <c r="H62" s="51"/>
      <c r="I62" s="11"/>
    </row>
    <row r="63" spans="1:9" s="18" customFormat="1" ht="23.25" customHeight="1" x14ac:dyDescent="0.2">
      <c r="A63" s="44" t="s">
        <v>46</v>
      </c>
      <c r="B63" s="44"/>
      <c r="C63" s="48"/>
      <c r="D63" s="54" t="s">
        <v>47</v>
      </c>
      <c r="E63" s="55" t="s">
        <v>28</v>
      </c>
      <c r="F63" s="56">
        <f>F68</f>
        <v>0</v>
      </c>
      <c r="G63" s="57">
        <f>G68</f>
        <v>71196</v>
      </c>
      <c r="H63" s="58" t="str">
        <f>IF(F63&gt;0,G63/F63,"-")</f>
        <v>-</v>
      </c>
      <c r="I63" s="11"/>
    </row>
    <row r="64" spans="1:9" s="4" customFormat="1" ht="6" customHeight="1" x14ac:dyDescent="0.2">
      <c r="A64" s="44"/>
      <c r="B64" s="44"/>
      <c r="C64" s="48"/>
      <c r="D64" s="59"/>
      <c r="E64" s="60"/>
      <c r="F64" s="61"/>
      <c r="G64" s="62"/>
      <c r="H64" s="27"/>
      <c r="I64" s="11"/>
    </row>
    <row r="65" spans="1:9" s="18" customFormat="1" ht="8.25" x14ac:dyDescent="0.2">
      <c r="A65" s="44"/>
      <c r="B65" s="44"/>
      <c r="C65" s="48"/>
      <c r="D65" s="16"/>
      <c r="E65" s="19" t="s">
        <v>43</v>
      </c>
      <c r="F65" s="52">
        <f>IF(F$54=0,"-",F63/F$54)</f>
        <v>0</v>
      </c>
      <c r="G65" s="52">
        <f>IF(G$54=0,"-",G63/G$54)</f>
        <v>2.3323134085564989E-3</v>
      </c>
      <c r="H65" s="51"/>
      <c r="I65" s="11"/>
    </row>
    <row r="66" spans="1:9" s="18" customFormat="1" ht="8.25" x14ac:dyDescent="0.2">
      <c r="A66" s="44"/>
      <c r="B66" s="44"/>
      <c r="C66" s="48"/>
      <c r="D66" s="16"/>
      <c r="E66" s="44" t="s">
        <v>45</v>
      </c>
      <c r="F66" s="53"/>
      <c r="G66" s="53"/>
      <c r="H66" s="51"/>
      <c r="I66" s="11"/>
    </row>
    <row r="67" spans="1:9" s="18" customFormat="1" ht="8.25" x14ac:dyDescent="0.2">
      <c r="A67" s="44"/>
      <c r="B67" s="44"/>
      <c r="C67" s="48"/>
      <c r="D67" s="16"/>
      <c r="E67" s="60"/>
      <c r="F67" s="61"/>
      <c r="G67" s="63"/>
      <c r="H67" s="27"/>
      <c r="I67" s="11"/>
    </row>
    <row r="68" spans="1:9" s="4" customFormat="1" ht="8.25" x14ac:dyDescent="0.2">
      <c r="A68" s="44" t="s">
        <v>48</v>
      </c>
      <c r="B68" s="44"/>
      <c r="C68" s="64" t="s">
        <v>49</v>
      </c>
      <c r="D68" s="65"/>
      <c r="E68" s="66" t="s">
        <v>50</v>
      </c>
      <c r="F68" s="74">
        <v>0</v>
      </c>
      <c r="G68" s="75">
        <v>71196</v>
      </c>
      <c r="H68" s="67" t="str">
        <f>IF(F68&gt;0,G68/F68,"-")</f>
        <v>-</v>
      </c>
      <c r="I68" s="11"/>
    </row>
    <row r="69" spans="1:9" s="4" customFormat="1" ht="8.25" x14ac:dyDescent="0.2">
      <c r="A69" s="44"/>
      <c r="B69" s="44"/>
      <c r="C69" s="48"/>
      <c r="D69" s="29"/>
      <c r="E69" s="60"/>
      <c r="F69" s="29"/>
      <c r="G69" s="29"/>
      <c r="H69" s="68"/>
      <c r="I69" s="11"/>
    </row>
    <row r="70" spans="1:9" s="4" customFormat="1" ht="69" customHeight="1" x14ac:dyDescent="0.2">
      <c r="A70" s="44"/>
      <c r="B70" s="44"/>
      <c r="C70" s="48"/>
      <c r="D70" s="28"/>
      <c r="E70" s="69" t="s">
        <v>51</v>
      </c>
      <c r="F70" s="29"/>
      <c r="G70" s="29"/>
      <c r="H70" s="68"/>
      <c r="I70" s="11"/>
    </row>
    <row r="71" spans="1:9" s="4" customFormat="1" ht="8.25" x14ac:dyDescent="0.2">
      <c r="A71" s="44"/>
      <c r="B71" s="44"/>
      <c r="C71" s="48"/>
      <c r="D71" s="29"/>
      <c r="E71" s="70"/>
      <c r="F71" s="61"/>
      <c r="G71" s="63"/>
      <c r="H71" s="27"/>
      <c r="I71" s="11"/>
    </row>
    <row r="72" spans="1:9" s="18" customFormat="1" ht="15.75" customHeight="1" x14ac:dyDescent="0.2">
      <c r="A72" s="44" t="s">
        <v>52</v>
      </c>
      <c r="B72" s="44"/>
      <c r="C72" s="48"/>
      <c r="D72" s="54" t="s">
        <v>53</v>
      </c>
      <c r="E72" s="72" t="s">
        <v>54</v>
      </c>
      <c r="F72" s="56">
        <f>F77+F91+F87</f>
        <v>19342945</v>
      </c>
      <c r="G72" s="57">
        <f>G77+G91+G87</f>
        <v>20598578.309999999</v>
      </c>
      <c r="H72" s="58">
        <f>IF(F72&gt;0,G72/F72,"-")</f>
        <v>1.0649142780481462</v>
      </c>
      <c r="I72" s="11"/>
    </row>
    <row r="73" spans="1:9" s="4" customFormat="1" ht="6" customHeight="1" x14ac:dyDescent="0.2">
      <c r="A73" s="44"/>
      <c r="B73" s="44"/>
      <c r="C73" s="48"/>
      <c r="D73" s="29"/>
      <c r="E73" s="44"/>
      <c r="F73" s="44"/>
      <c r="G73" s="44"/>
      <c r="H73" s="49"/>
      <c r="I73" s="11"/>
    </row>
    <row r="74" spans="1:9" s="18" customFormat="1" ht="8.25" x14ac:dyDescent="0.2">
      <c r="A74" s="44"/>
      <c r="B74" s="44"/>
      <c r="C74" s="48"/>
      <c r="D74" s="16"/>
      <c r="E74" s="19" t="s">
        <v>43</v>
      </c>
      <c r="F74" s="52">
        <f>IF(F$54=0,"-",F72/F$54)</f>
        <v>0.61729923556225597</v>
      </c>
      <c r="G74" s="52">
        <f>IF(G$54=0,"-",G72/G$54)</f>
        <v>0.67478988130813622</v>
      </c>
      <c r="H74" s="51"/>
      <c r="I74" s="11"/>
    </row>
    <row r="75" spans="1:9" s="4" customFormat="1" ht="8.25" x14ac:dyDescent="0.2">
      <c r="A75" s="44"/>
      <c r="B75" s="44"/>
      <c r="C75" s="48"/>
      <c r="D75" s="29"/>
      <c r="E75" s="44" t="s">
        <v>45</v>
      </c>
      <c r="F75" s="53"/>
      <c r="G75" s="53"/>
      <c r="H75" s="27"/>
      <c r="I75" s="11"/>
    </row>
    <row r="76" spans="1:9" s="4" customFormat="1" ht="8.25" x14ac:dyDescent="0.2">
      <c r="A76" s="44"/>
      <c r="B76" s="44"/>
      <c r="C76" s="48"/>
      <c r="D76" s="29"/>
      <c r="E76" s="60"/>
      <c r="F76" s="61"/>
      <c r="G76" s="63"/>
      <c r="H76" s="27"/>
      <c r="I76" s="11"/>
    </row>
    <row r="77" spans="1:9" s="4" customFormat="1" ht="12.75" customHeight="1" x14ac:dyDescent="0.2">
      <c r="A77" s="44" t="s">
        <v>56</v>
      </c>
      <c r="B77" s="44"/>
      <c r="C77" s="64" t="s">
        <v>57</v>
      </c>
      <c r="D77" s="65"/>
      <c r="E77" s="66" t="s">
        <v>58</v>
      </c>
      <c r="F77" s="74">
        <f>F81</f>
        <v>9364945</v>
      </c>
      <c r="G77" s="75">
        <f>G81</f>
        <v>9765296.1600000001</v>
      </c>
      <c r="H77" s="73">
        <f>IF(F77&gt;0,G77/F77,"-")</f>
        <v>1.0427499745059903</v>
      </c>
      <c r="I77" s="11"/>
    </row>
    <row r="78" spans="1:9" s="4" customFormat="1" ht="8.25" x14ac:dyDescent="0.2">
      <c r="A78" s="44"/>
      <c r="B78" s="44"/>
      <c r="C78" s="48"/>
      <c r="D78" s="29"/>
      <c r="E78" s="60"/>
      <c r="F78" s="29"/>
      <c r="G78" s="29"/>
      <c r="H78" s="68"/>
      <c r="I78" s="11"/>
    </row>
    <row r="79" spans="1:9" s="4" customFormat="1" ht="8.25" x14ac:dyDescent="0.2">
      <c r="A79" s="44"/>
      <c r="B79" s="44"/>
      <c r="C79" s="48"/>
      <c r="D79" s="29"/>
      <c r="E79" s="60" t="s">
        <v>45</v>
      </c>
      <c r="F79" s="29"/>
      <c r="H79" s="71"/>
      <c r="I79" s="11"/>
    </row>
    <row r="80" spans="1:9" s="4" customFormat="1" ht="11.25" customHeight="1" x14ac:dyDescent="0.2">
      <c r="A80" s="44"/>
      <c r="B80" s="44"/>
      <c r="C80" s="48"/>
      <c r="D80" s="29"/>
      <c r="E80" s="60"/>
      <c r="F80" s="61"/>
      <c r="G80" s="61"/>
      <c r="H80" s="71"/>
      <c r="I80" s="11"/>
    </row>
    <row r="81" spans="1:10" s="4" customFormat="1" ht="11.25" customHeight="1" x14ac:dyDescent="0.2">
      <c r="A81" s="44" t="s">
        <v>59</v>
      </c>
      <c r="B81" s="44"/>
      <c r="C81" s="64" t="s">
        <v>57</v>
      </c>
      <c r="D81" s="29"/>
      <c r="E81" s="60" t="s">
        <v>60</v>
      </c>
      <c r="F81" s="61">
        <v>9364945</v>
      </c>
      <c r="G81" s="63">
        <v>9765296.1600000001</v>
      </c>
      <c r="H81" s="33">
        <f>IF(F81&gt;0,G81/F81,"-")</f>
        <v>1.0427499745059903</v>
      </c>
    </row>
    <row r="82" spans="1:10" s="4" customFormat="1" ht="8.25" x14ac:dyDescent="0.2">
      <c r="A82" s="44"/>
      <c r="B82" s="44"/>
      <c r="C82" s="48"/>
      <c r="D82" s="29"/>
      <c r="E82" s="60"/>
      <c r="F82" s="29"/>
      <c r="G82" s="29"/>
      <c r="H82" s="68"/>
      <c r="I82" s="11"/>
    </row>
    <row r="83" spans="1:10" s="4" customFormat="1" ht="24.75" x14ac:dyDescent="0.2">
      <c r="A83" s="44"/>
      <c r="B83" s="44"/>
      <c r="C83" s="48"/>
      <c r="D83" s="28"/>
      <c r="E83" s="69" t="s">
        <v>61</v>
      </c>
      <c r="F83" s="29"/>
      <c r="G83" s="29"/>
      <c r="H83" s="68"/>
      <c r="I83" s="11"/>
    </row>
    <row r="84" spans="1:10" s="4" customFormat="1" ht="8.25" x14ac:dyDescent="0.2">
      <c r="A84" s="44"/>
      <c r="B84" s="44"/>
      <c r="C84" s="48"/>
      <c r="D84" s="29"/>
      <c r="E84" s="60"/>
      <c r="F84" s="29"/>
      <c r="G84" s="29"/>
      <c r="H84" s="68"/>
      <c r="I84" s="11"/>
    </row>
    <row r="85" spans="1:10" s="4" customFormat="1" ht="64.5" customHeight="1" x14ac:dyDescent="0.2">
      <c r="A85" s="44"/>
      <c r="B85" s="44"/>
      <c r="C85" s="48"/>
      <c r="D85" s="29"/>
      <c r="E85" s="60" t="s">
        <v>195</v>
      </c>
      <c r="F85" s="61"/>
      <c r="G85" s="29"/>
      <c r="H85" s="29"/>
      <c r="I85" s="11"/>
      <c r="J85" s="77"/>
    </row>
    <row r="86" spans="1:10" s="4" customFormat="1" ht="8.25" x14ac:dyDescent="0.2">
      <c r="A86" s="44"/>
      <c r="B86" s="44"/>
      <c r="C86" s="48"/>
      <c r="D86" s="29"/>
      <c r="E86" s="60"/>
      <c r="F86" s="94"/>
      <c r="G86" s="95"/>
      <c r="H86" s="33"/>
      <c r="I86" s="11"/>
    </row>
    <row r="87" spans="1:10" s="4" customFormat="1" ht="12.75" customHeight="1" x14ac:dyDescent="0.2">
      <c r="A87" s="44" t="s">
        <v>62</v>
      </c>
      <c r="B87" s="44"/>
      <c r="C87" s="64" t="s">
        <v>63</v>
      </c>
      <c r="D87" s="65"/>
      <c r="E87" s="66" t="s">
        <v>64</v>
      </c>
      <c r="F87" s="74">
        <v>65000</v>
      </c>
      <c r="G87" s="75">
        <v>22587.91</v>
      </c>
      <c r="H87" s="73">
        <f>IF(F87&gt;0,G87/F87,"-")</f>
        <v>0.34750630769230767</v>
      </c>
      <c r="I87" s="11"/>
    </row>
    <row r="88" spans="1:10" s="4" customFormat="1" ht="12.75" customHeight="1" x14ac:dyDescent="0.2">
      <c r="A88" s="44"/>
      <c r="B88" s="44"/>
      <c r="C88" s="48"/>
      <c r="D88" s="29"/>
      <c r="F88" s="61"/>
      <c r="G88" s="63"/>
      <c r="H88" s="33"/>
      <c r="I88" s="76"/>
    </row>
    <row r="89" spans="1:10" s="4" customFormat="1" ht="37.5" customHeight="1" x14ac:dyDescent="0.2">
      <c r="A89" s="44"/>
      <c r="B89" s="44"/>
      <c r="C89" s="48"/>
      <c r="D89" s="29"/>
      <c r="E89" s="69" t="s">
        <v>65</v>
      </c>
      <c r="F89" s="61"/>
      <c r="G89" s="63"/>
      <c r="H89" s="33"/>
      <c r="I89" s="11"/>
    </row>
    <row r="90" spans="1:10" s="4" customFormat="1" ht="9" x14ac:dyDescent="0.2">
      <c r="A90" s="44"/>
      <c r="B90" s="44"/>
      <c r="C90" s="48"/>
      <c r="D90" s="29"/>
      <c r="E90" s="70"/>
      <c r="F90" s="61"/>
      <c r="G90" s="63"/>
      <c r="H90" s="33"/>
      <c r="I90" s="81"/>
    </row>
    <row r="91" spans="1:10" s="4" customFormat="1" ht="12.75" customHeight="1" x14ac:dyDescent="0.2">
      <c r="A91" s="44" t="s">
        <v>66</v>
      </c>
      <c r="B91" s="44"/>
      <c r="C91" s="64" t="s">
        <v>67</v>
      </c>
      <c r="D91" s="65"/>
      <c r="E91" s="66" t="s">
        <v>68</v>
      </c>
      <c r="F91" s="74">
        <f>F95+F99+F105+F107+F113+F115</f>
        <v>9913000</v>
      </c>
      <c r="G91" s="75">
        <f>G95+G99+G105+G107+G113+G115</f>
        <v>10810694.24</v>
      </c>
      <c r="H91" s="73">
        <f>IF(F91&gt;0,G91/F91,"-")</f>
        <v>1.090557272268738</v>
      </c>
      <c r="I91" s="11"/>
    </row>
    <row r="92" spans="1:10" s="4" customFormat="1" ht="8.25" x14ac:dyDescent="0.2">
      <c r="A92" s="44"/>
      <c r="B92" s="44"/>
      <c r="C92" s="48"/>
      <c r="D92" s="29"/>
      <c r="E92" s="60"/>
      <c r="F92" s="29"/>
      <c r="G92" s="29"/>
      <c r="H92" s="68"/>
      <c r="I92" s="11"/>
    </row>
    <row r="93" spans="1:10" s="4" customFormat="1" ht="8.25" x14ac:dyDescent="0.2">
      <c r="A93" s="44"/>
      <c r="B93" s="44"/>
      <c r="C93" s="48"/>
      <c r="D93" s="29"/>
      <c r="E93" s="60" t="s">
        <v>45</v>
      </c>
      <c r="F93" s="29"/>
      <c r="H93" s="71"/>
      <c r="I93" s="11"/>
    </row>
    <row r="94" spans="1:10" s="4" customFormat="1" ht="8.25" x14ac:dyDescent="0.2">
      <c r="A94" s="44"/>
      <c r="B94" s="44"/>
      <c r="C94" s="48"/>
      <c r="D94" s="29"/>
      <c r="E94" s="60"/>
      <c r="F94" s="29"/>
      <c r="H94" s="71"/>
      <c r="I94" s="11"/>
    </row>
    <row r="95" spans="1:10" s="4" customFormat="1" ht="12.75" customHeight="1" x14ac:dyDescent="0.2">
      <c r="A95" s="44" t="s">
        <v>69</v>
      </c>
      <c r="B95" s="44"/>
      <c r="C95" s="64" t="s">
        <v>67</v>
      </c>
      <c r="D95" s="29"/>
      <c r="E95" s="60" t="s">
        <v>70</v>
      </c>
      <c r="F95" s="61">
        <v>5550000</v>
      </c>
      <c r="G95" s="63">
        <v>5699664.7999999998</v>
      </c>
      <c r="H95" s="33">
        <f>IF(F95&gt;0,G95/F95,"-")</f>
        <v>1.0269666306306307</v>
      </c>
      <c r="I95" s="11"/>
    </row>
    <row r="96" spans="1:10" s="4" customFormat="1" ht="8.25" x14ac:dyDescent="0.2">
      <c r="A96" s="44"/>
      <c r="B96" s="44"/>
      <c r="C96" s="48"/>
      <c r="D96" s="29"/>
      <c r="E96" s="60"/>
      <c r="F96" s="29"/>
      <c r="G96" s="29"/>
      <c r="H96" s="68"/>
      <c r="I96" s="11"/>
    </row>
    <row r="97" spans="1:9" s="4" customFormat="1" ht="93" customHeight="1" x14ac:dyDescent="0.2">
      <c r="A97" s="44"/>
      <c r="B97" s="44"/>
      <c r="C97" s="48"/>
      <c r="D97" s="28"/>
      <c r="E97" s="69" t="s">
        <v>71</v>
      </c>
      <c r="F97" s="29"/>
      <c r="G97" s="29"/>
      <c r="H97" s="68"/>
      <c r="I97" s="11"/>
    </row>
    <row r="98" spans="1:9" s="4" customFormat="1" ht="7.9" customHeight="1" x14ac:dyDescent="0.2">
      <c r="A98" s="44"/>
      <c r="B98" s="44"/>
      <c r="C98" s="48"/>
      <c r="D98" s="29"/>
      <c r="E98" s="60"/>
      <c r="F98" s="29"/>
      <c r="G98" s="29"/>
      <c r="H98" s="68"/>
      <c r="I98" s="11"/>
    </row>
    <row r="99" spans="1:9" s="4" customFormat="1" ht="12.75" customHeight="1" x14ac:dyDescent="0.2">
      <c r="A99" s="44" t="s">
        <v>72</v>
      </c>
      <c r="B99" s="44"/>
      <c r="C99" s="64" t="s">
        <v>67</v>
      </c>
      <c r="D99" s="29"/>
      <c r="E99" s="60" t="s">
        <v>73</v>
      </c>
      <c r="F99" s="61">
        <v>1400000</v>
      </c>
      <c r="G99" s="63">
        <v>1244642.6299999999</v>
      </c>
      <c r="H99" s="33">
        <f>IF(F99&gt;0,G99/F99,"-")</f>
        <v>0.88903044999999992</v>
      </c>
      <c r="I99" s="82"/>
    </row>
    <row r="100" spans="1:9" s="4" customFormat="1" ht="12.75" customHeight="1" x14ac:dyDescent="0.2">
      <c r="A100" s="44"/>
      <c r="B100" s="44"/>
      <c r="C100" s="64"/>
      <c r="D100" s="29"/>
      <c r="E100" s="60"/>
      <c r="F100" s="61"/>
      <c r="G100" s="63"/>
      <c r="H100" s="33"/>
      <c r="I100" s="82"/>
    </row>
    <row r="101" spans="1:9" s="4" customFormat="1" ht="66" customHeight="1" x14ac:dyDescent="0.2">
      <c r="A101" s="44"/>
      <c r="B101" s="44"/>
      <c r="C101" s="64"/>
      <c r="D101" s="29"/>
      <c r="E101" s="69" t="s">
        <v>74</v>
      </c>
      <c r="F101" s="61"/>
      <c r="G101" s="63"/>
      <c r="H101" s="33"/>
      <c r="I101" s="11"/>
    </row>
    <row r="102" spans="1:9" s="4" customFormat="1" ht="12.75" customHeight="1" x14ac:dyDescent="0.2">
      <c r="A102" s="44"/>
      <c r="B102" s="44"/>
      <c r="C102" s="64"/>
      <c r="D102" s="29"/>
      <c r="E102" s="60"/>
      <c r="F102" s="61"/>
      <c r="G102" s="63"/>
      <c r="H102" s="33"/>
      <c r="I102" s="82"/>
    </row>
    <row r="103" spans="1:9" s="4" customFormat="1" ht="21" customHeight="1" x14ac:dyDescent="0.2">
      <c r="A103" s="44"/>
      <c r="B103" s="44"/>
      <c r="C103" s="64"/>
      <c r="D103" s="29"/>
      <c r="E103" s="60" t="s">
        <v>180</v>
      </c>
      <c r="F103" s="83"/>
      <c r="G103" s="84"/>
      <c r="H103" s="33"/>
      <c r="I103" s="82"/>
    </row>
    <row r="104" spans="1:9" s="4" customFormat="1" ht="12.75" customHeight="1" x14ac:dyDescent="0.2">
      <c r="A104" s="44"/>
      <c r="B104" s="44"/>
      <c r="C104" s="64"/>
      <c r="D104" s="29"/>
      <c r="E104" s="85"/>
      <c r="F104" s="61"/>
      <c r="G104" s="63"/>
      <c r="H104" s="33"/>
      <c r="I104" s="82"/>
    </row>
    <row r="105" spans="1:9" s="4" customFormat="1" ht="12.75" customHeight="1" x14ac:dyDescent="0.2">
      <c r="A105" s="44" t="s">
        <v>75</v>
      </c>
      <c r="B105" s="44"/>
      <c r="C105" s="64" t="s">
        <v>67</v>
      </c>
      <c r="D105" s="29"/>
      <c r="E105" s="60" t="s">
        <v>76</v>
      </c>
      <c r="F105" s="61">
        <v>320000</v>
      </c>
      <c r="G105" s="63">
        <v>478095.66</v>
      </c>
      <c r="H105" s="33">
        <f>IF(F105&gt;0,G105/F105,"-")</f>
        <v>1.4940489374999999</v>
      </c>
      <c r="I105" s="82"/>
    </row>
    <row r="106" spans="1:9" s="4" customFormat="1" ht="12.75" customHeight="1" x14ac:dyDescent="0.2">
      <c r="A106" s="44"/>
      <c r="B106" s="44"/>
      <c r="C106" s="64"/>
      <c r="D106" s="29"/>
      <c r="E106" s="85"/>
      <c r="F106" s="61"/>
      <c r="G106" s="63"/>
      <c r="H106" s="33"/>
      <c r="I106" s="82"/>
    </row>
    <row r="107" spans="1:9" s="4" customFormat="1" ht="12.75" customHeight="1" x14ac:dyDescent="0.2">
      <c r="A107" s="44" t="s">
        <v>77</v>
      </c>
      <c r="B107" s="44"/>
      <c r="C107" s="64" t="s">
        <v>67</v>
      </c>
      <c r="D107" s="29"/>
      <c r="E107" s="60" t="s">
        <v>78</v>
      </c>
      <c r="F107" s="61">
        <v>1004000</v>
      </c>
      <c r="G107" s="63">
        <v>1267770.06</v>
      </c>
      <c r="H107" s="33">
        <f>IF(F107&gt;0,G107/F107,"-")</f>
        <v>1.2627191832669322</v>
      </c>
      <c r="I107" s="82"/>
    </row>
    <row r="108" spans="1:9" s="4" customFormat="1" ht="12.75" customHeight="1" x14ac:dyDescent="0.2">
      <c r="A108" s="44"/>
      <c r="B108" s="44"/>
      <c r="C108" s="64"/>
      <c r="D108" s="29"/>
      <c r="E108" s="60"/>
      <c r="F108" s="61"/>
      <c r="G108" s="63"/>
      <c r="H108" s="33"/>
      <c r="I108" s="82"/>
    </row>
    <row r="109" spans="1:9" s="4" customFormat="1" ht="90" customHeight="1" x14ac:dyDescent="0.2">
      <c r="A109" s="44"/>
      <c r="B109" s="44"/>
      <c r="C109" s="64"/>
      <c r="D109" s="29"/>
      <c r="E109" s="69" t="s">
        <v>79</v>
      </c>
      <c r="F109" s="61"/>
      <c r="G109" s="63"/>
      <c r="H109" s="33"/>
      <c r="I109" s="11"/>
    </row>
    <row r="110" spans="1:9" s="4" customFormat="1" ht="7.5" customHeight="1" x14ac:dyDescent="0.2">
      <c r="A110" s="44"/>
      <c r="B110" s="44"/>
      <c r="C110" s="64"/>
      <c r="D110" s="29"/>
      <c r="E110" s="69"/>
      <c r="F110" s="61"/>
      <c r="G110" s="63"/>
      <c r="H110" s="33"/>
      <c r="I110" s="11"/>
    </row>
    <row r="111" spans="1:9" s="4" customFormat="1" ht="17.25" customHeight="1" x14ac:dyDescent="0.2">
      <c r="A111" s="44"/>
      <c r="B111" s="44"/>
      <c r="C111" s="64"/>
      <c r="D111" s="29"/>
      <c r="E111" s="60" t="s">
        <v>181</v>
      </c>
      <c r="F111" s="61"/>
      <c r="G111" s="63"/>
      <c r="H111" s="33"/>
      <c r="I111" s="82"/>
    </row>
    <row r="112" spans="1:9" s="4" customFormat="1" ht="12.75" customHeight="1" x14ac:dyDescent="0.2">
      <c r="A112" s="44"/>
      <c r="B112" s="44"/>
      <c r="C112" s="64"/>
      <c r="D112" s="29"/>
      <c r="E112" s="85"/>
      <c r="F112" s="61"/>
      <c r="G112" s="63"/>
      <c r="H112" s="33"/>
      <c r="I112" s="82"/>
    </row>
    <row r="113" spans="1:9" s="4" customFormat="1" ht="12.75" customHeight="1" x14ac:dyDescent="0.2">
      <c r="A113" s="44" t="s">
        <v>80</v>
      </c>
      <c r="B113" s="44"/>
      <c r="C113" s="64" t="s">
        <v>67</v>
      </c>
      <c r="D113" s="29"/>
      <c r="E113" s="60" t="s">
        <v>81</v>
      </c>
      <c r="F113" s="61">
        <v>16000</v>
      </c>
      <c r="G113" s="63">
        <v>10265.030000000001</v>
      </c>
      <c r="H113" s="33">
        <f>IF(F113&gt;0,G113/F113,"-")</f>
        <v>0.64156437500000008</v>
      </c>
      <c r="I113" s="82"/>
    </row>
    <row r="114" spans="1:9" s="4" customFormat="1" ht="12.75" customHeight="1" x14ac:dyDescent="0.2">
      <c r="A114" s="44"/>
      <c r="B114" s="44"/>
      <c r="C114" s="64"/>
      <c r="D114" s="29"/>
      <c r="E114" s="85"/>
      <c r="F114" s="61"/>
      <c r="G114" s="63"/>
      <c r="H114" s="33"/>
      <c r="I114" s="82"/>
    </row>
    <row r="115" spans="1:9" s="4" customFormat="1" ht="12.75" customHeight="1" x14ac:dyDescent="0.2">
      <c r="A115" s="44" t="s">
        <v>82</v>
      </c>
      <c r="B115" s="44"/>
      <c r="C115" s="64" t="s">
        <v>67</v>
      </c>
      <c r="D115" s="29"/>
      <c r="E115" s="60" t="s">
        <v>83</v>
      </c>
      <c r="F115" s="61">
        <v>1623000</v>
      </c>
      <c r="G115" s="63">
        <f>G120+G121+G122</f>
        <v>2110256.06</v>
      </c>
      <c r="H115" s="33">
        <f>IF(F115&gt;0,G115/F115,"-")</f>
        <v>1.3002193838570548</v>
      </c>
      <c r="I115" s="82"/>
    </row>
    <row r="116" spans="1:9" s="18" customFormat="1" ht="12" customHeight="1" x14ac:dyDescent="0.2">
      <c r="A116" s="44"/>
      <c r="B116" s="44"/>
      <c r="C116" s="48"/>
      <c r="D116" s="16"/>
      <c r="E116" s="11"/>
      <c r="F116" s="16"/>
      <c r="G116" s="16"/>
      <c r="H116" s="17"/>
      <c r="I116" s="82"/>
    </row>
    <row r="117" spans="1:9" s="18" customFormat="1" ht="36" customHeight="1" x14ac:dyDescent="0.2">
      <c r="A117" s="44"/>
      <c r="B117" s="44"/>
      <c r="C117" s="48"/>
      <c r="D117" s="16"/>
      <c r="E117" s="60" t="s">
        <v>182</v>
      </c>
      <c r="F117" s="16"/>
      <c r="G117" s="16"/>
      <c r="H117" s="17"/>
      <c r="I117" s="82"/>
    </row>
    <row r="118" spans="1:9" s="18" customFormat="1" ht="12" customHeight="1" x14ac:dyDescent="0.2">
      <c r="A118" s="44"/>
      <c r="B118" s="44"/>
      <c r="C118" s="48"/>
      <c r="D118" s="16"/>
      <c r="E118" s="60"/>
      <c r="F118" s="16"/>
      <c r="G118" s="16"/>
      <c r="H118" s="17"/>
      <c r="I118" s="82"/>
    </row>
    <row r="119" spans="1:9" s="18" customFormat="1" ht="12" customHeight="1" x14ac:dyDescent="0.2">
      <c r="A119" s="44"/>
      <c r="B119" s="44"/>
      <c r="C119" s="48"/>
      <c r="D119" s="16"/>
      <c r="E119" s="86" t="s">
        <v>27</v>
      </c>
      <c r="F119" s="16"/>
      <c r="G119" s="16"/>
      <c r="H119" s="17"/>
      <c r="I119" s="82"/>
    </row>
    <row r="120" spans="1:9" s="81" customFormat="1" ht="13.5" customHeight="1" x14ac:dyDescent="0.2">
      <c r="A120" s="78"/>
      <c r="B120" s="78"/>
      <c r="C120" s="87"/>
      <c r="D120" s="80"/>
      <c r="E120" s="146" t="s">
        <v>84</v>
      </c>
      <c r="F120" s="88"/>
      <c r="G120" s="100">
        <v>1512294.59</v>
      </c>
      <c r="H120" s="144"/>
      <c r="I120" s="82"/>
    </row>
    <row r="121" spans="1:9" s="81" customFormat="1" ht="13.5" customHeight="1" x14ac:dyDescent="0.2">
      <c r="A121" s="78"/>
      <c r="B121" s="78"/>
      <c r="C121" s="87"/>
      <c r="D121" s="80"/>
      <c r="E121" s="146" t="s">
        <v>85</v>
      </c>
      <c r="F121" s="88"/>
      <c r="G121" s="100">
        <v>480509.66</v>
      </c>
      <c r="H121" s="144"/>
      <c r="I121" s="82"/>
    </row>
    <row r="122" spans="1:9" s="81" customFormat="1" ht="13.5" customHeight="1" x14ac:dyDescent="0.2">
      <c r="A122" s="78"/>
      <c r="B122" s="78"/>
      <c r="C122" s="87"/>
      <c r="D122" s="80"/>
      <c r="E122" s="146" t="s">
        <v>189</v>
      </c>
      <c r="F122" s="89"/>
      <c r="G122" s="100">
        <v>117451.81</v>
      </c>
      <c r="H122" s="144"/>
      <c r="I122" s="7"/>
    </row>
    <row r="123" spans="1:9" s="4" customFormat="1" ht="8.25" x14ac:dyDescent="0.2">
      <c r="A123" s="44"/>
      <c r="B123" s="44"/>
      <c r="C123" s="48"/>
      <c r="D123" s="29"/>
      <c r="E123" s="60"/>
      <c r="F123" s="29"/>
      <c r="G123" s="61"/>
      <c r="H123" s="71"/>
      <c r="I123" s="11"/>
    </row>
    <row r="124" spans="1:9" s="18" customFormat="1" ht="12.75" customHeight="1" x14ac:dyDescent="0.2">
      <c r="A124" s="44" t="s">
        <v>86</v>
      </c>
      <c r="B124" s="44"/>
      <c r="C124" s="48"/>
      <c r="D124" s="54" t="s">
        <v>87</v>
      </c>
      <c r="E124" s="72" t="s">
        <v>30</v>
      </c>
      <c r="F124" s="56">
        <f>F129+F135+F169+F171+F190+F186</f>
        <v>11991850</v>
      </c>
      <c r="G124" s="57">
        <f>G129+G135+G169+G171+G190+G186</f>
        <v>9856140.3200000003</v>
      </c>
      <c r="H124" s="58">
        <f>IF(F124&gt;0,G124/F124,"-")</f>
        <v>0.82190323594774783</v>
      </c>
      <c r="I124" s="11"/>
    </row>
    <row r="125" spans="1:9" s="18" customFormat="1" ht="8.25" x14ac:dyDescent="0.2">
      <c r="A125" s="44"/>
      <c r="B125" s="44"/>
      <c r="C125" s="48"/>
      <c r="D125" s="16"/>
      <c r="E125" s="60"/>
      <c r="F125" s="16"/>
      <c r="G125" s="16"/>
      <c r="H125" s="17"/>
      <c r="I125" s="11"/>
    </row>
    <row r="126" spans="1:9" s="18" customFormat="1" ht="8.25" x14ac:dyDescent="0.2">
      <c r="A126" s="44"/>
      <c r="B126" s="44"/>
      <c r="C126" s="48"/>
      <c r="D126" s="16"/>
      <c r="E126" s="19" t="s">
        <v>88</v>
      </c>
      <c r="F126" s="52">
        <f>IF(F$54=0,"-",F124/F$54)</f>
        <v>0.38270076443774403</v>
      </c>
      <c r="G126" s="52">
        <f>IF(G$54=0,"-",G124/G$54)</f>
        <v>0.32287780528330728</v>
      </c>
      <c r="H126" s="51"/>
      <c r="I126" s="11"/>
    </row>
    <row r="127" spans="1:9" s="4" customFormat="1" ht="8.25" x14ac:dyDescent="0.2">
      <c r="A127" s="44"/>
      <c r="B127" s="44"/>
      <c r="C127" s="48"/>
      <c r="D127" s="29"/>
      <c r="E127" s="44" t="s">
        <v>45</v>
      </c>
      <c r="F127" s="91"/>
      <c r="G127" s="91"/>
      <c r="H127" s="27"/>
      <c r="I127" s="11"/>
    </row>
    <row r="128" spans="1:9" s="4" customFormat="1" ht="8.25" x14ac:dyDescent="0.2">
      <c r="A128" s="44"/>
      <c r="B128" s="44"/>
      <c r="C128" s="48"/>
      <c r="D128" s="29"/>
      <c r="E128" s="60"/>
      <c r="F128" s="29"/>
      <c r="G128" s="29"/>
      <c r="H128" s="68"/>
      <c r="I128" s="11"/>
    </row>
    <row r="129" spans="1:9" s="4" customFormat="1" ht="12.75" customHeight="1" x14ac:dyDescent="0.2">
      <c r="A129" s="44" t="s">
        <v>89</v>
      </c>
      <c r="B129" s="44"/>
      <c r="C129" s="48"/>
      <c r="D129" s="65"/>
      <c r="E129" s="66" t="s">
        <v>90</v>
      </c>
      <c r="F129" s="74">
        <f>F133</f>
        <v>109800</v>
      </c>
      <c r="G129" s="75">
        <f>G133</f>
        <v>713973.36</v>
      </c>
      <c r="H129" s="73">
        <f>IF(F129&gt;0,G129/F129,"-")</f>
        <v>6.5024896174863382</v>
      </c>
      <c r="I129" s="11"/>
    </row>
    <row r="130" spans="1:9" s="4" customFormat="1" ht="8.25" x14ac:dyDescent="0.2">
      <c r="A130" s="44"/>
      <c r="B130" s="44"/>
      <c r="C130" s="48"/>
      <c r="D130" s="29"/>
      <c r="E130" s="60"/>
      <c r="F130" s="29"/>
      <c r="H130" s="71"/>
      <c r="I130" s="11"/>
    </row>
    <row r="131" spans="1:9" s="4" customFormat="1" ht="11.25" customHeight="1" x14ac:dyDescent="0.2">
      <c r="A131" s="44"/>
      <c r="B131" s="44"/>
      <c r="C131" s="48"/>
      <c r="D131" s="29"/>
      <c r="E131" s="60" t="s">
        <v>91</v>
      </c>
      <c r="F131" s="29"/>
      <c r="H131" s="71"/>
      <c r="I131" s="11"/>
    </row>
    <row r="132" spans="1:9" s="4" customFormat="1" ht="11.25" customHeight="1" x14ac:dyDescent="0.2">
      <c r="A132" s="44"/>
      <c r="B132" s="44"/>
      <c r="C132" s="48"/>
      <c r="D132" s="29"/>
      <c r="E132" s="60"/>
      <c r="F132" s="29"/>
      <c r="H132" s="71"/>
      <c r="I132" s="11"/>
    </row>
    <row r="133" spans="1:9" s="81" customFormat="1" ht="16.5" customHeight="1" x14ac:dyDescent="0.2">
      <c r="A133" s="44" t="s">
        <v>89</v>
      </c>
      <c r="B133" s="78"/>
      <c r="C133" s="64" t="s">
        <v>92</v>
      </c>
      <c r="D133" s="80"/>
      <c r="E133" s="60" t="s">
        <v>196</v>
      </c>
      <c r="F133" s="61">
        <v>109800</v>
      </c>
      <c r="G133" s="63">
        <v>713973.36</v>
      </c>
      <c r="H133" s="33">
        <f>IF(F133&gt;0,G133/F133,"-")</f>
        <v>6.5024896174863382</v>
      </c>
      <c r="I133" s="76"/>
    </row>
    <row r="134" spans="1:9" s="4" customFormat="1" ht="8.25" x14ac:dyDescent="0.2">
      <c r="A134" s="44"/>
      <c r="B134" s="44"/>
      <c r="C134" s="48"/>
      <c r="D134" s="29"/>
      <c r="E134" s="60"/>
      <c r="F134" s="29"/>
      <c r="G134" s="61"/>
      <c r="H134" s="71"/>
      <c r="I134" s="11"/>
    </row>
    <row r="135" spans="1:9" s="4" customFormat="1" ht="12.75" customHeight="1" x14ac:dyDescent="0.2">
      <c r="A135" s="92" t="s">
        <v>93</v>
      </c>
      <c r="B135" s="44"/>
      <c r="C135" s="64"/>
      <c r="D135" s="65"/>
      <c r="E135" s="66" t="s">
        <v>94</v>
      </c>
      <c r="F135" s="74">
        <f>F138+F158+F165</f>
        <v>4934504</v>
      </c>
      <c r="G135" s="75">
        <f>G138+G158+G165</f>
        <v>1261228.98</v>
      </c>
      <c r="H135" s="73">
        <f>IF(F135&gt;0,G135/F135,"-")</f>
        <v>0.25559387123812238</v>
      </c>
      <c r="I135" s="82"/>
    </row>
    <row r="136" spans="1:9" s="4" customFormat="1" ht="12.75" customHeight="1" x14ac:dyDescent="0.2">
      <c r="A136" s="44"/>
      <c r="B136" s="44"/>
      <c r="C136" s="64"/>
      <c r="D136" s="29"/>
      <c r="E136" s="93"/>
      <c r="F136" s="94"/>
      <c r="G136" s="95"/>
      <c r="H136" s="96"/>
      <c r="I136" s="82"/>
    </row>
    <row r="137" spans="1:9" s="4" customFormat="1" ht="14.25" customHeight="1" x14ac:dyDescent="0.2">
      <c r="A137" s="44"/>
      <c r="B137" s="44"/>
      <c r="C137" s="48"/>
      <c r="D137" s="29"/>
      <c r="E137" s="97" t="s">
        <v>27</v>
      </c>
      <c r="F137" s="29"/>
      <c r="H137" s="71"/>
      <c r="I137" s="82"/>
    </row>
    <row r="138" spans="1:9" s="4" customFormat="1" ht="9" x14ac:dyDescent="0.2">
      <c r="A138" s="97" t="s">
        <v>95</v>
      </c>
      <c r="B138" s="44"/>
      <c r="C138" s="64"/>
      <c r="D138" s="29"/>
      <c r="E138" s="60" t="s">
        <v>96</v>
      </c>
      <c r="F138" s="61">
        <f>F142+F144+F151</f>
        <v>82454</v>
      </c>
      <c r="G138" s="63">
        <f>G142+G144+G151</f>
        <v>145383.75</v>
      </c>
      <c r="H138" s="71"/>
      <c r="I138" s="82"/>
    </row>
    <row r="139" spans="1:9" s="4" customFormat="1" ht="8.25" x14ac:dyDescent="0.2">
      <c r="A139" s="44"/>
      <c r="B139" s="44"/>
      <c r="C139" s="48"/>
      <c r="D139" s="29"/>
      <c r="E139" s="60"/>
      <c r="F139" s="29"/>
      <c r="H139" s="71"/>
      <c r="I139" s="11"/>
    </row>
    <row r="140" spans="1:9" s="4" customFormat="1" ht="8.25" x14ac:dyDescent="0.2">
      <c r="A140" s="44"/>
      <c r="B140" s="44"/>
      <c r="C140" s="48"/>
      <c r="D140" s="29"/>
      <c r="E140" s="60" t="s">
        <v>45</v>
      </c>
      <c r="G140" s="63"/>
      <c r="H140" s="71"/>
      <c r="I140" s="159"/>
    </row>
    <row r="141" spans="1:9" s="4" customFormat="1" ht="9" x14ac:dyDescent="0.2">
      <c r="A141" s="44"/>
      <c r="B141" s="44"/>
      <c r="C141" s="48"/>
      <c r="D141" s="29"/>
      <c r="E141" s="7"/>
      <c r="F141" s="29"/>
      <c r="H141" s="71"/>
      <c r="I141" s="159"/>
    </row>
    <row r="142" spans="1:9" s="4" customFormat="1" ht="16.5" x14ac:dyDescent="0.2">
      <c r="A142" s="97" t="s">
        <v>95</v>
      </c>
      <c r="B142" s="44"/>
      <c r="C142" s="64" t="s">
        <v>97</v>
      </c>
      <c r="D142" s="29"/>
      <c r="E142" s="60" t="s">
        <v>98</v>
      </c>
      <c r="F142" s="61">
        <v>1300</v>
      </c>
      <c r="G142" s="63">
        <v>836</v>
      </c>
      <c r="H142" s="71"/>
      <c r="I142" s="76"/>
    </row>
    <row r="143" spans="1:9" s="4" customFormat="1" ht="8.25" x14ac:dyDescent="0.2">
      <c r="A143" s="44"/>
      <c r="B143" s="44"/>
      <c r="C143" s="48"/>
      <c r="D143" s="29"/>
      <c r="E143" s="60"/>
      <c r="G143" s="63"/>
      <c r="H143" s="71"/>
      <c r="I143" s="11"/>
    </row>
    <row r="144" spans="1:9" s="4" customFormat="1" ht="20.25" customHeight="1" x14ac:dyDescent="0.2">
      <c r="A144" s="97" t="s">
        <v>95</v>
      </c>
      <c r="B144" s="44"/>
      <c r="C144" s="64" t="s">
        <v>99</v>
      </c>
      <c r="D144" s="29"/>
      <c r="E144" s="60" t="s">
        <v>100</v>
      </c>
      <c r="F144" s="61">
        <v>14000</v>
      </c>
      <c r="G144" s="63">
        <f>G149+G148+G147</f>
        <v>32199.56</v>
      </c>
      <c r="H144" s="71"/>
      <c r="I144" s="76"/>
    </row>
    <row r="145" spans="1:10" s="4" customFormat="1" ht="15" customHeight="1" x14ac:dyDescent="0.2">
      <c r="A145" s="97"/>
      <c r="B145" s="44"/>
      <c r="C145" s="64"/>
      <c r="D145" s="29"/>
      <c r="E145" s="60" t="s">
        <v>27</v>
      </c>
      <c r="F145" s="61"/>
      <c r="G145" s="63"/>
      <c r="H145" s="71"/>
      <c r="I145" s="76"/>
    </row>
    <row r="146" spans="1:10" s="4" customFormat="1" ht="5.25" customHeight="1" x14ac:dyDescent="0.2">
      <c r="A146" s="97"/>
      <c r="B146" s="44"/>
      <c r="C146" s="64"/>
      <c r="D146" s="29"/>
      <c r="E146" s="98"/>
      <c r="G146" s="100"/>
      <c r="H146" s="71"/>
      <c r="I146" s="99"/>
    </row>
    <row r="147" spans="1:10" s="4" customFormat="1" ht="12" customHeight="1" x14ac:dyDescent="0.2">
      <c r="A147" s="44"/>
      <c r="B147" s="44"/>
      <c r="C147" s="48"/>
      <c r="D147" s="29"/>
      <c r="E147" s="85" t="s">
        <v>104</v>
      </c>
      <c r="G147" s="100">
        <v>22693.200000000001</v>
      </c>
      <c r="H147" s="71"/>
      <c r="I147" s="71"/>
      <c r="J147" s="102"/>
    </row>
    <row r="148" spans="1:10" s="4" customFormat="1" ht="12" customHeight="1" x14ac:dyDescent="0.2">
      <c r="A148" s="44"/>
      <c r="B148" s="44"/>
      <c r="C148" s="48"/>
      <c r="D148" s="29"/>
      <c r="E148" s="85" t="s">
        <v>103</v>
      </c>
      <c r="G148" s="100">
        <v>9438.86</v>
      </c>
      <c r="H148" s="71"/>
      <c r="I148" s="71"/>
      <c r="J148" s="102"/>
    </row>
    <row r="149" spans="1:10" s="4" customFormat="1" ht="9" x14ac:dyDescent="0.2">
      <c r="A149" s="97"/>
      <c r="B149" s="44"/>
      <c r="C149" s="64"/>
      <c r="D149" s="29"/>
      <c r="E149" s="85" t="s">
        <v>101</v>
      </c>
      <c r="G149" s="100">
        <v>67.5</v>
      </c>
      <c r="H149" s="71"/>
      <c r="I149" s="99" t="s">
        <v>102</v>
      </c>
    </row>
    <row r="150" spans="1:10" s="4" customFormat="1" ht="8.25" x14ac:dyDescent="0.2">
      <c r="A150" s="44"/>
      <c r="B150" s="44"/>
      <c r="C150" s="48"/>
      <c r="D150" s="29"/>
      <c r="E150" s="60"/>
      <c r="G150" s="63"/>
      <c r="H150" s="71"/>
      <c r="I150" s="11"/>
    </row>
    <row r="151" spans="1:10" s="4" customFormat="1" ht="16.5" customHeight="1" x14ac:dyDescent="0.2">
      <c r="A151" s="97" t="s">
        <v>95</v>
      </c>
      <c r="B151" s="44"/>
      <c r="C151" s="64" t="s">
        <v>105</v>
      </c>
      <c r="D151" s="29"/>
      <c r="E151" s="60" t="s">
        <v>94</v>
      </c>
      <c r="F151" s="61">
        <v>67154</v>
      </c>
      <c r="G151" s="63">
        <f>G155+G154+G156</f>
        <v>112348.19</v>
      </c>
      <c r="H151" s="71"/>
      <c r="I151" s="76"/>
      <c r="J151" s="102"/>
    </row>
    <row r="152" spans="1:10" s="4" customFormat="1" ht="16.5" customHeight="1" x14ac:dyDescent="0.2">
      <c r="A152" s="97"/>
      <c r="B152" s="44"/>
      <c r="C152" s="64"/>
      <c r="D152" s="29"/>
      <c r="E152" s="60" t="s">
        <v>27</v>
      </c>
      <c r="F152" s="61"/>
      <c r="G152" s="63"/>
      <c r="H152" s="71"/>
      <c r="I152" s="76"/>
      <c r="J152" s="102"/>
    </row>
    <row r="153" spans="1:10" s="4" customFormat="1" ht="6" customHeight="1" x14ac:dyDescent="0.2">
      <c r="A153" s="97"/>
      <c r="B153" s="44"/>
      <c r="C153" s="64"/>
      <c r="D153" s="29"/>
      <c r="E153" s="101"/>
      <c r="F153" s="61"/>
      <c r="G153" s="63"/>
      <c r="H153" s="71"/>
      <c r="I153" s="76"/>
      <c r="J153" s="102"/>
    </row>
    <row r="154" spans="1:10" s="81" customFormat="1" ht="12" customHeight="1" x14ac:dyDescent="0.2">
      <c r="A154" s="78"/>
      <c r="B154" s="78"/>
      <c r="C154" s="79"/>
      <c r="D154" s="80"/>
      <c r="E154" s="85" t="s">
        <v>107</v>
      </c>
      <c r="G154" s="100">
        <v>110060.5</v>
      </c>
      <c r="H154" s="90"/>
      <c r="I154" s="90"/>
      <c r="J154" s="102"/>
    </row>
    <row r="155" spans="1:10" s="81" customFormat="1" ht="9.9499999999999993" customHeight="1" x14ac:dyDescent="0.2">
      <c r="A155" s="78"/>
      <c r="B155" s="78"/>
      <c r="C155" s="79"/>
      <c r="D155" s="80"/>
      <c r="E155" s="85" t="s">
        <v>106</v>
      </c>
      <c r="G155" s="100">
        <f>1356+306+333</f>
        <v>1995</v>
      </c>
      <c r="H155" s="90"/>
      <c r="I155" s="90"/>
      <c r="J155" s="102"/>
    </row>
    <row r="156" spans="1:10" s="81" customFormat="1" ht="10.5" customHeight="1" x14ac:dyDescent="0.2">
      <c r="A156" s="78"/>
      <c r="B156" s="78"/>
      <c r="C156" s="79"/>
      <c r="D156" s="80"/>
      <c r="E156" s="85" t="s">
        <v>190</v>
      </c>
      <c r="F156" s="80"/>
      <c r="G156" s="100">
        <v>292.69</v>
      </c>
      <c r="H156" s="90"/>
      <c r="I156" s="82" t="s">
        <v>191</v>
      </c>
      <c r="J156" s="102"/>
    </row>
    <row r="157" spans="1:10" s="4" customFormat="1" ht="15" x14ac:dyDescent="0.2">
      <c r="A157" s="44"/>
      <c r="B157" s="44"/>
      <c r="C157" s="48"/>
      <c r="D157" s="29"/>
      <c r="E157" s="85"/>
      <c r="F157" s="29"/>
      <c r="G157" s="63"/>
      <c r="H157" s="71"/>
      <c r="I157" s="103"/>
      <c r="J157" s="102"/>
    </row>
    <row r="158" spans="1:10" s="4" customFormat="1" ht="15" x14ac:dyDescent="0.2">
      <c r="A158" s="104" t="s">
        <v>108</v>
      </c>
      <c r="B158" s="105"/>
      <c r="C158" s="64" t="s">
        <v>105</v>
      </c>
      <c r="D158" s="29"/>
      <c r="E158" s="97" t="s">
        <v>109</v>
      </c>
      <c r="F158" s="31">
        <f>F161+F163+F162</f>
        <v>4089269</v>
      </c>
      <c r="G158" s="35">
        <f>G161+G163+G162</f>
        <v>20000</v>
      </c>
      <c r="H158" s="71"/>
      <c r="I158" s="103"/>
      <c r="J158" s="102"/>
    </row>
    <row r="159" spans="1:10" s="4" customFormat="1" ht="7.5" customHeight="1" x14ac:dyDescent="0.2">
      <c r="A159" s="104"/>
      <c r="B159" s="105"/>
      <c r="C159" s="106"/>
      <c r="D159" s="29"/>
      <c r="E159" s="97"/>
      <c r="F159" s="29"/>
      <c r="G159" s="63"/>
      <c r="H159" s="71"/>
      <c r="I159" s="103"/>
      <c r="J159" s="102"/>
    </row>
    <row r="160" spans="1:10" s="4" customFormat="1" ht="16.5" x14ac:dyDescent="0.2">
      <c r="A160" s="104"/>
      <c r="B160" s="105"/>
      <c r="C160" s="13"/>
      <c r="D160" s="107"/>
      <c r="E160" s="60" t="s">
        <v>110</v>
      </c>
      <c r="F160" s="108"/>
      <c r="G160" s="109"/>
      <c r="J160" s="102"/>
    </row>
    <row r="161" spans="1:10" s="4" customFormat="1" ht="12" customHeight="1" x14ac:dyDescent="0.2">
      <c r="A161" s="44"/>
      <c r="B161" s="44"/>
      <c r="C161" s="13" t="s">
        <v>170</v>
      </c>
      <c r="D161" s="107"/>
      <c r="E161" s="63" t="s">
        <v>173</v>
      </c>
      <c r="F161" s="61">
        <v>20000</v>
      </c>
      <c r="G161" s="63">
        <v>20000</v>
      </c>
      <c r="J161" s="102"/>
    </row>
    <row r="162" spans="1:10" s="4" customFormat="1" ht="13.5" customHeight="1" x14ac:dyDescent="0.2">
      <c r="A162" s="44"/>
      <c r="B162" s="44"/>
      <c r="C162" s="13" t="s">
        <v>171</v>
      </c>
      <c r="D162" s="107"/>
      <c r="E162" s="63" t="s">
        <v>174</v>
      </c>
      <c r="F162" s="61">
        <v>3900000</v>
      </c>
      <c r="G162" s="63">
        <v>0</v>
      </c>
      <c r="J162" s="102"/>
    </row>
    <row r="163" spans="1:10" s="4" customFormat="1" ht="13.5" customHeight="1" x14ac:dyDescent="0.2">
      <c r="A163" s="44"/>
      <c r="B163" s="44"/>
      <c r="C163" s="13" t="s">
        <v>172</v>
      </c>
      <c r="D163" s="107"/>
      <c r="E163" s="63" t="s">
        <v>175</v>
      </c>
      <c r="F163" s="61">
        <v>169269</v>
      </c>
      <c r="G163" s="63">
        <v>0</v>
      </c>
      <c r="J163" s="102"/>
    </row>
    <row r="164" spans="1:10" s="4" customFormat="1" ht="11.25" customHeight="1" x14ac:dyDescent="0.2">
      <c r="A164" s="44"/>
      <c r="B164" s="44"/>
      <c r="C164" s="48"/>
      <c r="D164" s="29"/>
      <c r="E164" s="85"/>
      <c r="F164" s="29"/>
      <c r="G164" s="63"/>
      <c r="H164" s="71"/>
      <c r="I164" s="103"/>
      <c r="J164" s="102"/>
    </row>
    <row r="165" spans="1:10" s="4" customFormat="1" ht="12" customHeight="1" x14ac:dyDescent="0.2">
      <c r="A165" s="104" t="s">
        <v>111</v>
      </c>
      <c r="B165" s="106"/>
      <c r="C165" s="64" t="s">
        <v>112</v>
      </c>
      <c r="D165" s="29"/>
      <c r="E165" s="97" t="s">
        <v>113</v>
      </c>
      <c r="F165" s="61">
        <v>762781</v>
      </c>
      <c r="G165" s="63">
        <v>1095845.23</v>
      </c>
      <c r="H165" s="110"/>
      <c r="I165" s="11"/>
    </row>
    <row r="166" spans="1:10" s="4" customFormat="1" ht="8.25" x14ac:dyDescent="0.2">
      <c r="A166" s="44"/>
      <c r="B166" s="44"/>
      <c r="C166" s="48"/>
      <c r="D166" s="29"/>
      <c r="E166" s="60"/>
      <c r="F166" s="29"/>
      <c r="G166" s="29"/>
      <c r="H166" s="68"/>
      <c r="I166" s="11"/>
    </row>
    <row r="167" spans="1:10" s="4" customFormat="1" ht="33" x14ac:dyDescent="0.2">
      <c r="A167" s="44"/>
      <c r="B167" s="44"/>
      <c r="C167" s="48"/>
      <c r="D167" s="28"/>
      <c r="E167" s="69" t="s">
        <v>114</v>
      </c>
      <c r="F167" s="29"/>
      <c r="G167" s="29"/>
      <c r="H167" s="68"/>
      <c r="I167" s="11"/>
    </row>
    <row r="168" spans="1:10" s="4" customFormat="1" ht="15" x14ac:dyDescent="0.2">
      <c r="A168" s="44"/>
      <c r="B168" s="44"/>
      <c r="C168" s="48"/>
      <c r="D168" s="29"/>
      <c r="E168" s="85"/>
      <c r="F168" s="29"/>
      <c r="G168" s="63"/>
      <c r="H168" s="71"/>
      <c r="I168" s="103"/>
      <c r="J168" s="102"/>
    </row>
    <row r="169" spans="1:10" s="4" customFormat="1" ht="12.75" customHeight="1" x14ac:dyDescent="0.2">
      <c r="A169" s="44" t="s">
        <v>115</v>
      </c>
      <c r="B169" s="44"/>
      <c r="C169" s="64" t="s">
        <v>55</v>
      </c>
      <c r="D169" s="65"/>
      <c r="E169" s="66" t="s">
        <v>116</v>
      </c>
      <c r="F169" s="74">
        <v>211400</v>
      </c>
      <c r="G169" s="75">
        <v>300308.24</v>
      </c>
      <c r="H169" s="73">
        <f>IF(F169&gt;0,G169/F169,"-")</f>
        <v>1.4205687795648061</v>
      </c>
      <c r="I169" s="11"/>
    </row>
    <row r="170" spans="1:10" s="4" customFormat="1" ht="8.25" x14ac:dyDescent="0.2">
      <c r="A170" s="44"/>
      <c r="B170" s="44"/>
      <c r="C170" s="48"/>
      <c r="D170" s="29"/>
      <c r="E170" s="60"/>
      <c r="F170" s="29"/>
      <c r="H170" s="71"/>
      <c r="I170" s="11"/>
    </row>
    <row r="171" spans="1:10" s="4" customFormat="1" ht="12.75" customHeight="1" x14ac:dyDescent="0.2">
      <c r="A171" s="92" t="s">
        <v>117</v>
      </c>
      <c r="B171" s="44"/>
      <c r="C171" s="64"/>
      <c r="D171" s="65"/>
      <c r="E171" s="66" t="s">
        <v>118</v>
      </c>
      <c r="F171" s="74">
        <f>F175+F177</f>
        <v>161000</v>
      </c>
      <c r="G171" s="75">
        <f>G175+G177</f>
        <v>605116.02</v>
      </c>
      <c r="H171" s="73">
        <f>IF(F171&gt;0,G171/F171,"-")</f>
        <v>3.7584845962732922</v>
      </c>
      <c r="I171" s="158"/>
    </row>
    <row r="172" spans="1:10" s="4" customFormat="1" ht="12.75" customHeight="1" x14ac:dyDescent="0.2">
      <c r="A172" s="44"/>
      <c r="B172" s="44"/>
      <c r="C172" s="64"/>
      <c r="D172" s="29"/>
      <c r="E172" s="93"/>
      <c r="F172" s="94"/>
      <c r="G172" s="95"/>
      <c r="H172" s="96"/>
      <c r="I172" s="158"/>
    </row>
    <row r="173" spans="1:10" s="4" customFormat="1" ht="8.25" x14ac:dyDescent="0.2">
      <c r="A173" s="44"/>
      <c r="B173" s="44"/>
      <c r="C173" s="48"/>
      <c r="D173" s="29"/>
      <c r="E173" s="60" t="s">
        <v>45</v>
      </c>
      <c r="G173" s="63"/>
      <c r="H173" s="71"/>
      <c r="I173" s="11"/>
    </row>
    <row r="174" spans="1:10" s="4" customFormat="1" ht="8.25" x14ac:dyDescent="0.2">
      <c r="A174" s="44"/>
      <c r="B174" s="44"/>
      <c r="D174" s="29"/>
      <c r="E174" s="60"/>
      <c r="G174" s="63"/>
      <c r="H174" s="71"/>
      <c r="I174" s="11"/>
    </row>
    <row r="175" spans="1:10" s="4" customFormat="1" ht="13.5" customHeight="1" x14ac:dyDescent="0.2">
      <c r="A175" s="44" t="s">
        <v>117</v>
      </c>
      <c r="B175" s="44"/>
      <c r="C175" s="64" t="s">
        <v>119</v>
      </c>
      <c r="D175" s="29"/>
      <c r="E175" s="60" t="s">
        <v>120</v>
      </c>
      <c r="F175" s="61">
        <v>110050</v>
      </c>
      <c r="G175" s="63">
        <v>479394.66</v>
      </c>
      <c r="H175" s="71"/>
      <c r="I175" s="111"/>
    </row>
    <row r="176" spans="1:10" s="4" customFormat="1" ht="8.25" x14ac:dyDescent="0.2">
      <c r="A176" s="44"/>
      <c r="B176" s="44"/>
      <c r="C176" s="64"/>
      <c r="D176" s="29"/>
      <c r="E176" s="60"/>
      <c r="F176" s="112"/>
      <c r="G176" s="63"/>
      <c r="H176" s="71"/>
      <c r="I176" s="11"/>
    </row>
    <row r="177" spans="1:14" s="4" customFormat="1" ht="9" x14ac:dyDescent="0.2">
      <c r="A177" s="44" t="s">
        <v>117</v>
      </c>
      <c r="B177" s="44"/>
      <c r="C177" s="64" t="s">
        <v>121</v>
      </c>
      <c r="D177" s="29"/>
      <c r="E177" s="60" t="s">
        <v>118</v>
      </c>
      <c r="F177" s="61">
        <v>50950</v>
      </c>
      <c r="G177" s="100">
        <v>125721.36</v>
      </c>
      <c r="H177" s="71"/>
      <c r="I177" s="82"/>
    </row>
    <row r="178" spans="1:14" s="4" customFormat="1" ht="9" x14ac:dyDescent="0.2">
      <c r="A178" s="44"/>
      <c r="B178" s="44"/>
      <c r="C178" s="48"/>
      <c r="D178" s="29"/>
      <c r="E178" s="7"/>
      <c r="F178" s="29"/>
      <c r="H178" s="71"/>
      <c r="I178" s="76"/>
    </row>
    <row r="179" spans="1:14" s="4" customFormat="1" ht="8.25" x14ac:dyDescent="0.2">
      <c r="A179" s="44"/>
      <c r="B179" s="44"/>
      <c r="C179" s="48"/>
      <c r="D179" s="29"/>
      <c r="E179" s="60" t="s">
        <v>27</v>
      </c>
      <c r="G179" s="63"/>
      <c r="H179" s="71"/>
    </row>
    <row r="180" spans="1:14" s="4" customFormat="1" ht="9" x14ac:dyDescent="0.2">
      <c r="A180" s="44"/>
      <c r="B180" s="44"/>
      <c r="C180" s="48"/>
      <c r="D180" s="29"/>
      <c r="E180" s="98"/>
      <c r="F180" s="81"/>
      <c r="G180" s="100"/>
      <c r="H180" s="90"/>
      <c r="I180" s="99"/>
    </row>
    <row r="181" spans="1:14" s="81" customFormat="1" ht="18" x14ac:dyDescent="0.2">
      <c r="A181" s="78"/>
      <c r="B181" s="78"/>
      <c r="C181" s="79"/>
      <c r="D181" s="80"/>
      <c r="E181" s="113" t="s">
        <v>123</v>
      </c>
      <c r="G181" s="100">
        <f>21481+10415+4047+3969+1309+1105</f>
        <v>42326</v>
      </c>
      <c r="H181" s="90"/>
      <c r="I181" s="90"/>
      <c r="J181" s="113"/>
    </row>
    <row r="182" spans="1:14" s="81" customFormat="1" ht="13.5" customHeight="1" x14ac:dyDescent="0.2">
      <c r="A182" s="78"/>
      <c r="B182" s="78"/>
      <c r="C182" s="79"/>
      <c r="D182" s="80"/>
      <c r="E182" s="113" t="s">
        <v>194</v>
      </c>
      <c r="F182" s="114"/>
      <c r="G182" s="100">
        <v>24000</v>
      </c>
      <c r="H182" s="90"/>
      <c r="I182" s="115"/>
      <c r="J182" s="113"/>
    </row>
    <row r="183" spans="1:14" s="81" customFormat="1" ht="18" x14ac:dyDescent="0.2">
      <c r="A183" s="78"/>
      <c r="B183" s="78"/>
      <c r="C183" s="79"/>
      <c r="D183" s="80"/>
      <c r="E183" s="113" t="s">
        <v>192</v>
      </c>
      <c r="G183" s="100">
        <v>11200</v>
      </c>
      <c r="I183" s="90"/>
      <c r="J183" s="85"/>
    </row>
    <row r="184" spans="1:14" s="4" customFormat="1" ht="12" customHeight="1" x14ac:dyDescent="0.2">
      <c r="A184" s="44"/>
      <c r="B184" s="44"/>
      <c r="C184" s="48"/>
      <c r="D184" s="29"/>
      <c r="E184" s="85" t="s">
        <v>122</v>
      </c>
      <c r="F184" s="81"/>
      <c r="G184" s="100">
        <v>10360.65</v>
      </c>
      <c r="H184" s="90"/>
      <c r="I184" s="99" t="s">
        <v>102</v>
      </c>
    </row>
    <row r="185" spans="1:14" s="81" customFormat="1" ht="9" x14ac:dyDescent="0.2">
      <c r="A185" s="78"/>
      <c r="B185" s="78"/>
      <c r="C185" s="79"/>
      <c r="D185" s="80"/>
      <c r="E185" s="116"/>
      <c r="G185" s="117"/>
      <c r="H185" s="90"/>
      <c r="I185" s="82"/>
    </row>
    <row r="186" spans="1:14" s="4" customFormat="1" ht="12.75" customHeight="1" x14ac:dyDescent="0.2">
      <c r="A186" s="97" t="s">
        <v>124</v>
      </c>
      <c r="B186" s="44"/>
      <c r="C186" s="64"/>
      <c r="D186" s="65"/>
      <c r="E186" s="66" t="s">
        <v>125</v>
      </c>
      <c r="F186" s="74">
        <f>F188</f>
        <v>58600</v>
      </c>
      <c r="G186" s="75">
        <f>G188</f>
        <v>184356.28</v>
      </c>
      <c r="H186" s="73">
        <f>IF(F186&gt;0,G186/F186,"-")</f>
        <v>3.146011604095563</v>
      </c>
      <c r="I186" s="76"/>
    </row>
    <row r="187" spans="1:14" s="4" customFormat="1" ht="6" customHeight="1" x14ac:dyDescent="0.2">
      <c r="A187" s="97"/>
      <c r="B187" s="44"/>
      <c r="C187" s="64"/>
      <c r="D187" s="29"/>
      <c r="E187" s="93"/>
      <c r="F187" s="94"/>
      <c r="G187" s="95"/>
      <c r="H187" s="96"/>
      <c r="I187" s="82"/>
    </row>
    <row r="188" spans="1:14" s="127" customFormat="1" ht="12.75" customHeight="1" x14ac:dyDescent="0.2">
      <c r="A188" s="97" t="s">
        <v>124</v>
      </c>
      <c r="B188" s="118"/>
      <c r="C188" s="64" t="s">
        <v>119</v>
      </c>
      <c r="D188" s="119"/>
      <c r="E188" s="120" t="s">
        <v>120</v>
      </c>
      <c r="F188" s="61">
        <v>58600</v>
      </c>
      <c r="G188" s="63">
        <v>184356.28</v>
      </c>
      <c r="H188" s="121"/>
      <c r="I188" s="76"/>
      <c r="J188" s="122"/>
      <c r="K188" s="123"/>
      <c r="L188" s="124"/>
      <c r="M188" s="125"/>
      <c r="N188" s="126"/>
    </row>
    <row r="189" spans="1:14" s="127" customFormat="1" ht="4.5" customHeight="1" x14ac:dyDescent="0.2">
      <c r="A189" s="97"/>
      <c r="B189" s="118"/>
      <c r="C189" s="64"/>
      <c r="D189" s="119"/>
      <c r="E189" s="120"/>
      <c r="F189" s="61"/>
      <c r="G189" s="63"/>
      <c r="H189" s="121"/>
      <c r="I189" s="76"/>
      <c r="J189" s="122"/>
      <c r="K189" s="123"/>
      <c r="L189" s="124"/>
      <c r="M189" s="125"/>
      <c r="N189" s="126"/>
    </row>
    <row r="190" spans="1:14" s="4" customFormat="1" ht="12.75" customHeight="1" x14ac:dyDescent="0.2">
      <c r="A190" s="44" t="s">
        <v>126</v>
      </c>
      <c r="B190" s="44"/>
      <c r="C190" s="64" t="s">
        <v>127</v>
      </c>
      <c r="D190" s="65"/>
      <c r="E190" s="66" t="s">
        <v>128</v>
      </c>
      <c r="F190" s="74">
        <f>F193+F195</f>
        <v>6516546</v>
      </c>
      <c r="G190" s="75">
        <f>G193+G195</f>
        <v>6791157.4400000004</v>
      </c>
      <c r="H190" s="73">
        <f>IF(F190&gt;0,G190/F190,"-")</f>
        <v>1.0421406432180484</v>
      </c>
      <c r="I190" s="11"/>
    </row>
    <row r="191" spans="1:14" s="4" customFormat="1" ht="8.25" x14ac:dyDescent="0.2">
      <c r="A191" s="44"/>
      <c r="B191" s="44"/>
      <c r="C191" s="64"/>
      <c r="D191" s="29"/>
      <c r="E191" s="93"/>
      <c r="F191" s="94"/>
      <c r="G191" s="95"/>
      <c r="H191" s="96"/>
      <c r="I191" s="76"/>
    </row>
    <row r="192" spans="1:14" s="4" customFormat="1" ht="8.25" x14ac:dyDescent="0.2">
      <c r="A192" s="44"/>
      <c r="B192" s="44"/>
      <c r="C192" s="48"/>
      <c r="D192" s="29"/>
      <c r="E192" s="60" t="s">
        <v>45</v>
      </c>
      <c r="H192" s="71"/>
      <c r="I192" s="11"/>
    </row>
    <row r="193" spans="1:9" s="4" customFormat="1" ht="11.25" customHeight="1" x14ac:dyDescent="0.2">
      <c r="A193" s="44" t="s">
        <v>129</v>
      </c>
      <c r="B193" s="44"/>
      <c r="C193" s="64" t="s">
        <v>127</v>
      </c>
      <c r="D193" s="29"/>
      <c r="E193" s="60" t="s">
        <v>130</v>
      </c>
      <c r="F193" s="61">
        <v>4955950</v>
      </c>
      <c r="G193" s="63">
        <v>5053052.37</v>
      </c>
      <c r="H193" s="128">
        <f>IF(F193&gt;0,G193/F193,"-")</f>
        <v>1.0195930891151042</v>
      </c>
      <c r="I193" s="11"/>
    </row>
    <row r="194" spans="1:9" s="4" customFormat="1" ht="8.25" x14ac:dyDescent="0.2">
      <c r="A194" s="44"/>
      <c r="B194" s="44"/>
      <c r="C194" s="48"/>
      <c r="D194" s="29"/>
      <c r="E194" s="43"/>
      <c r="G194" s="63"/>
      <c r="H194" s="71"/>
      <c r="I194" s="11"/>
    </row>
    <row r="195" spans="1:9" s="4" customFormat="1" ht="11.25" customHeight="1" x14ac:dyDescent="0.2">
      <c r="A195" s="44" t="s">
        <v>131</v>
      </c>
      <c r="B195" s="44"/>
      <c r="C195" s="64" t="s">
        <v>127</v>
      </c>
      <c r="D195" s="29"/>
      <c r="E195" s="60" t="s">
        <v>132</v>
      </c>
      <c r="F195" s="61">
        <v>1560596</v>
      </c>
      <c r="G195" s="63">
        <f>G200+G201+G202</f>
        <v>1738105.07</v>
      </c>
      <c r="H195" s="128">
        <f>IF(F195&gt;0,G195/F195,"-")</f>
        <v>1.1137444091872593</v>
      </c>
      <c r="I195" s="11"/>
    </row>
    <row r="196" spans="1:9" s="4" customFormat="1" ht="8.25" x14ac:dyDescent="0.2">
      <c r="A196" s="44"/>
      <c r="B196" s="44"/>
      <c r="C196" s="48"/>
      <c r="D196" s="29"/>
      <c r="E196" s="60"/>
      <c r="G196" s="63"/>
      <c r="H196" s="71"/>
      <c r="I196" s="11"/>
    </row>
    <row r="197" spans="1:9" s="4" customFormat="1" ht="69.75" customHeight="1" x14ac:dyDescent="0.2">
      <c r="A197" s="44"/>
      <c r="B197" s="44"/>
      <c r="C197" s="48"/>
      <c r="D197" s="29"/>
      <c r="E197" s="60" t="s">
        <v>193</v>
      </c>
      <c r="G197" s="63"/>
      <c r="H197" s="71"/>
    </row>
    <row r="198" spans="1:9" s="4" customFormat="1" ht="9" x14ac:dyDescent="0.2">
      <c r="A198" s="44"/>
      <c r="B198" s="44"/>
      <c r="C198" s="48"/>
      <c r="D198" s="29"/>
      <c r="F198" s="108"/>
      <c r="G198" s="109"/>
      <c r="H198" s="71"/>
      <c r="I198" s="11"/>
    </row>
    <row r="199" spans="1:9" s="4" customFormat="1" ht="9" x14ac:dyDescent="0.2">
      <c r="A199" s="44"/>
      <c r="B199" s="44"/>
      <c r="C199" s="48"/>
      <c r="D199" s="29"/>
      <c r="E199" s="60" t="s">
        <v>27</v>
      </c>
      <c r="F199" s="108"/>
      <c r="G199" s="109"/>
      <c r="H199" s="71"/>
      <c r="I199" s="11"/>
    </row>
    <row r="200" spans="1:9" s="81" customFormat="1" ht="12" customHeight="1" x14ac:dyDescent="0.2">
      <c r="A200" s="129"/>
      <c r="B200" s="129"/>
      <c r="C200" s="130"/>
      <c r="D200" s="80"/>
      <c r="E200" s="100" t="s">
        <v>133</v>
      </c>
      <c r="F200" s="145"/>
      <c r="G200" s="100">
        <v>1248290.57</v>
      </c>
      <c r="H200" s="90"/>
      <c r="I200" s="82"/>
    </row>
    <row r="201" spans="1:9" s="81" customFormat="1" ht="9" x14ac:dyDescent="0.2">
      <c r="A201" s="78"/>
      <c r="B201" s="78"/>
      <c r="C201" s="79"/>
      <c r="D201" s="80"/>
      <c r="E201" s="85" t="s">
        <v>134</v>
      </c>
      <c r="G201" s="100">
        <v>344864.5</v>
      </c>
      <c r="H201" s="90"/>
      <c r="I201" s="82"/>
    </row>
    <row r="202" spans="1:9" s="81" customFormat="1" ht="18" x14ac:dyDescent="0.2">
      <c r="A202" s="78"/>
      <c r="B202" s="78"/>
      <c r="C202" s="79"/>
      <c r="D202" s="80"/>
      <c r="E202" s="85" t="s">
        <v>135</v>
      </c>
      <c r="G202" s="100">
        <v>144950</v>
      </c>
      <c r="H202" s="90"/>
      <c r="I202" s="82"/>
    </row>
    <row r="203" spans="1:9" s="81" customFormat="1" ht="9" x14ac:dyDescent="0.2">
      <c r="A203" s="78"/>
      <c r="B203" s="78"/>
      <c r="C203" s="79"/>
      <c r="D203" s="80"/>
      <c r="E203" s="85"/>
      <c r="G203" s="100"/>
      <c r="H203" s="90"/>
      <c r="I203" s="85"/>
    </row>
    <row r="204" spans="1:9" s="18" customFormat="1" ht="18.75" customHeight="1" x14ac:dyDescent="0.2">
      <c r="A204" s="44" t="s">
        <v>136</v>
      </c>
      <c r="B204" s="44"/>
      <c r="C204" s="48"/>
      <c r="D204" s="155" t="s">
        <v>137</v>
      </c>
      <c r="E204" s="155"/>
      <c r="F204" s="45">
        <f>F208+F256</f>
        <v>1753100</v>
      </c>
      <c r="G204" s="46">
        <f>G208+G256</f>
        <v>3169001.1</v>
      </c>
      <c r="H204" s="47">
        <f>IF(F204&gt;0,G204/F204,"-")</f>
        <v>1.8076556385830815</v>
      </c>
      <c r="I204" s="11"/>
    </row>
    <row r="205" spans="1:9" s="18" customFormat="1" ht="8.25" x14ac:dyDescent="0.2">
      <c r="A205" s="44"/>
      <c r="B205" s="44"/>
      <c r="C205" s="48"/>
      <c r="D205" s="16"/>
      <c r="E205" s="60"/>
      <c r="F205" s="16"/>
      <c r="G205" s="16"/>
      <c r="H205" s="17"/>
      <c r="I205" s="11"/>
    </row>
    <row r="206" spans="1:9" s="18" customFormat="1" ht="12.75" customHeight="1" x14ac:dyDescent="0.2">
      <c r="A206" s="44"/>
      <c r="B206" s="44"/>
      <c r="C206" s="48"/>
      <c r="D206" s="16"/>
      <c r="E206" s="19" t="s">
        <v>43</v>
      </c>
      <c r="F206" s="52">
        <f>IF(F52=0,"-",F204/F52)</f>
        <v>5.2983122679759471E-2</v>
      </c>
      <c r="G206" s="52">
        <f>IF(G52=0,"-",G204/G52)</f>
        <v>9.4049830110674693E-2</v>
      </c>
      <c r="H206" s="17"/>
      <c r="I206" s="11"/>
    </row>
    <row r="207" spans="1:9" s="18" customFormat="1" ht="8.25" x14ac:dyDescent="0.2">
      <c r="A207" s="44"/>
      <c r="B207" s="44"/>
      <c r="C207" s="48"/>
      <c r="D207" s="16"/>
      <c r="E207" s="60"/>
      <c r="F207" s="16"/>
      <c r="G207" s="16"/>
      <c r="H207" s="17"/>
      <c r="I207" s="11"/>
    </row>
    <row r="208" spans="1:9" s="18" customFormat="1" ht="18.75" customHeight="1" x14ac:dyDescent="0.2">
      <c r="A208" s="44" t="s">
        <v>138</v>
      </c>
      <c r="B208" s="44"/>
      <c r="C208" s="48"/>
      <c r="D208" s="155" t="s">
        <v>139</v>
      </c>
      <c r="E208" s="155"/>
      <c r="F208" s="45">
        <f>F213+F228</f>
        <v>1358500</v>
      </c>
      <c r="G208" s="46">
        <f>G213+G228</f>
        <v>2113430.1</v>
      </c>
      <c r="H208" s="47">
        <f>IF(F208&gt;0,G208/F208,"-")</f>
        <v>1.5557085756348914</v>
      </c>
      <c r="I208" s="11"/>
    </row>
    <row r="209" spans="1:10" s="18" customFormat="1" ht="8.25" x14ac:dyDescent="0.2">
      <c r="A209" s="44"/>
      <c r="B209" s="44"/>
      <c r="C209" s="48"/>
      <c r="D209" s="16"/>
      <c r="E209" s="60"/>
      <c r="F209" s="16"/>
      <c r="G209" s="16"/>
      <c r="H209" s="17"/>
      <c r="I209" s="11"/>
    </row>
    <row r="210" spans="1:10" s="18" customFormat="1" ht="12.75" customHeight="1" x14ac:dyDescent="0.2">
      <c r="A210" s="44"/>
      <c r="B210" s="44"/>
      <c r="C210" s="48"/>
      <c r="D210" s="16"/>
      <c r="E210" s="19" t="s">
        <v>43</v>
      </c>
      <c r="F210" s="52">
        <f>IF(F$204=0,"-",F208/F$204)</f>
        <v>0.77491301123723688</v>
      </c>
      <c r="G210" s="52">
        <f>IF(G$204=0,"-",G208/G$204)</f>
        <v>0.66690734187501544</v>
      </c>
      <c r="H210" s="51"/>
      <c r="I210" s="11"/>
    </row>
    <row r="211" spans="1:10" s="18" customFormat="1" ht="12.75" customHeight="1" x14ac:dyDescent="0.2">
      <c r="A211" s="44"/>
      <c r="B211" s="44"/>
      <c r="C211" s="48"/>
      <c r="D211" s="16"/>
      <c r="E211" s="44" t="s">
        <v>45</v>
      </c>
      <c r="F211" s="53"/>
      <c r="G211" s="53"/>
      <c r="H211" s="51"/>
      <c r="I211" s="11"/>
    </row>
    <row r="212" spans="1:10" s="18" customFormat="1" ht="8.25" x14ac:dyDescent="0.2">
      <c r="A212" s="44"/>
      <c r="B212" s="44"/>
      <c r="C212" s="48"/>
      <c r="D212" s="16"/>
      <c r="E212" s="60"/>
      <c r="F212" s="16"/>
      <c r="G212" s="16"/>
      <c r="H212" s="17"/>
      <c r="I212" s="11"/>
    </row>
    <row r="213" spans="1:10" s="18" customFormat="1" ht="21" customHeight="1" x14ac:dyDescent="0.2">
      <c r="A213" s="92" t="s">
        <v>140</v>
      </c>
      <c r="B213" s="44"/>
      <c r="C213" s="64" t="s">
        <v>141</v>
      </c>
      <c r="D213" s="54" t="s">
        <v>53</v>
      </c>
      <c r="E213" s="131" t="s">
        <v>142</v>
      </c>
      <c r="F213" s="56">
        <v>80000</v>
      </c>
      <c r="G213" s="57">
        <f>G222+G225+G226</f>
        <v>330261.99</v>
      </c>
      <c r="H213" s="58">
        <f>IF(F213&gt;0,G213/F213,"-")</f>
        <v>4.1282748749999998</v>
      </c>
      <c r="I213" s="11"/>
    </row>
    <row r="214" spans="1:10" s="18" customFormat="1" ht="8.25" x14ac:dyDescent="0.2">
      <c r="A214" s="44"/>
      <c r="B214" s="44"/>
      <c r="C214" s="48"/>
      <c r="D214" s="16"/>
      <c r="E214" s="60"/>
      <c r="F214" s="16"/>
      <c r="G214" s="16"/>
      <c r="H214" s="17"/>
      <c r="I214" s="11"/>
    </row>
    <row r="215" spans="1:10" s="18" customFormat="1" ht="12.75" customHeight="1" x14ac:dyDescent="0.2">
      <c r="A215" s="44"/>
      <c r="B215" s="44"/>
      <c r="C215" s="48"/>
      <c r="D215" s="16"/>
      <c r="E215" s="19" t="s">
        <v>88</v>
      </c>
      <c r="F215" s="52">
        <f>IF(F$208=0,"-",F213/F$208)</f>
        <v>5.8888479941111523E-2</v>
      </c>
      <c r="G215" s="52">
        <f>IF(G$208=0,"-",G213/G$208)</f>
        <v>0.15626823427943037</v>
      </c>
      <c r="H215" s="51"/>
      <c r="I215" s="11"/>
    </row>
    <row r="216" spans="1:10" s="18" customFormat="1" ht="8.25" x14ac:dyDescent="0.2">
      <c r="A216" s="44"/>
      <c r="B216" s="44"/>
      <c r="C216" s="48"/>
      <c r="D216" s="16"/>
      <c r="E216" s="60"/>
      <c r="F216" s="16"/>
      <c r="G216" s="16"/>
      <c r="H216" s="17"/>
      <c r="I216" s="11"/>
    </row>
    <row r="217" spans="1:10" s="4" customFormat="1" ht="40.15" customHeight="1" x14ac:dyDescent="0.2">
      <c r="A217" s="44"/>
      <c r="B217" s="44"/>
      <c r="C217" s="48"/>
      <c r="D217" s="29"/>
      <c r="E217" s="132" t="s">
        <v>143</v>
      </c>
      <c r="F217" s="29"/>
      <c r="G217" s="29"/>
      <c r="H217" s="68"/>
      <c r="I217" s="76"/>
      <c r="J217" s="77"/>
    </row>
    <row r="218" spans="1:10" s="4" customFormat="1" ht="8.25" x14ac:dyDescent="0.2">
      <c r="A218" s="44"/>
      <c r="B218" s="44"/>
      <c r="C218" s="48"/>
      <c r="D218" s="29"/>
      <c r="E218" s="132"/>
      <c r="F218" s="29"/>
      <c r="G218" s="29"/>
      <c r="H218" s="68"/>
      <c r="I218" s="11"/>
    </row>
    <row r="219" spans="1:10" s="4" customFormat="1" ht="8.25" x14ac:dyDescent="0.2">
      <c r="A219" s="44"/>
      <c r="B219" s="44"/>
      <c r="C219" s="48"/>
      <c r="D219" s="29"/>
      <c r="E219" s="60" t="s">
        <v>45</v>
      </c>
      <c r="G219" s="63"/>
      <c r="I219" s="133"/>
    </row>
    <row r="220" spans="1:10" s="4" customFormat="1" ht="8.25" x14ac:dyDescent="0.2">
      <c r="A220" s="44"/>
      <c r="B220" s="44"/>
      <c r="C220" s="48"/>
      <c r="D220" s="29"/>
      <c r="E220" s="60"/>
      <c r="F220" s="29"/>
      <c r="H220" s="71"/>
      <c r="I220" s="11"/>
    </row>
    <row r="221" spans="1:10" s="4" customFormat="1" ht="16.5" x14ac:dyDescent="0.2">
      <c r="A221" s="63"/>
      <c r="B221" s="44"/>
      <c r="C221" s="48"/>
      <c r="E221" s="69" t="s">
        <v>144</v>
      </c>
      <c r="F221" s="29"/>
      <c r="G221" s="63"/>
      <c r="H221" s="71"/>
      <c r="I221" s="111"/>
    </row>
    <row r="222" spans="1:10" s="4" customFormat="1" ht="8.25" x14ac:dyDescent="0.2">
      <c r="A222" s="63" t="s">
        <v>145</v>
      </c>
      <c r="B222" s="44"/>
      <c r="C222" s="48"/>
      <c r="E222" s="63" t="s">
        <v>146</v>
      </c>
      <c r="F222" s="29"/>
      <c r="G222" s="63">
        <v>174721</v>
      </c>
      <c r="H222" s="71"/>
      <c r="I222" s="111"/>
    </row>
    <row r="223" spans="1:10" s="4" customFormat="1" ht="8.25" x14ac:dyDescent="0.2">
      <c r="A223" s="63"/>
      <c r="B223" s="44"/>
      <c r="C223" s="48"/>
      <c r="E223" s="63"/>
      <c r="F223" s="29"/>
      <c r="G223" s="63"/>
      <c r="H223" s="71"/>
      <c r="I223" s="11"/>
    </row>
    <row r="224" spans="1:10" s="4" customFormat="1" ht="24.75" x14ac:dyDescent="0.2">
      <c r="A224" s="63"/>
      <c r="B224" s="44"/>
      <c r="C224" s="48"/>
      <c r="E224" s="69" t="s">
        <v>147</v>
      </c>
      <c r="F224" s="29"/>
      <c r="G224" s="63"/>
      <c r="H224" s="71"/>
      <c r="I224" s="111"/>
    </row>
    <row r="225" spans="1:10" s="4" customFormat="1" ht="8.25" x14ac:dyDescent="0.2">
      <c r="A225" s="63" t="s">
        <v>148</v>
      </c>
      <c r="B225" s="44"/>
      <c r="C225" s="48"/>
      <c r="E225" s="63" t="s">
        <v>149</v>
      </c>
      <c r="F225" s="29"/>
      <c r="G225" s="63">
        <v>135377.07</v>
      </c>
      <c r="H225" s="71"/>
      <c r="I225" s="111"/>
    </row>
    <row r="226" spans="1:10" s="4" customFormat="1" ht="16.5" x14ac:dyDescent="0.2">
      <c r="A226" s="63" t="s">
        <v>150</v>
      </c>
      <c r="B226" s="44"/>
      <c r="C226" s="48"/>
      <c r="E226" s="63" t="s">
        <v>151</v>
      </c>
      <c r="F226" s="29"/>
      <c r="G226" s="63">
        <v>20163.919999999998</v>
      </c>
      <c r="H226" s="71"/>
      <c r="I226" s="111"/>
    </row>
    <row r="227" spans="1:10" s="4" customFormat="1" ht="8.25" x14ac:dyDescent="0.2">
      <c r="A227" s="63"/>
      <c r="B227" s="44"/>
      <c r="C227" s="48"/>
      <c r="E227" s="63"/>
      <c r="F227" s="29"/>
      <c r="G227" s="63"/>
      <c r="H227" s="71"/>
      <c r="I227" s="11"/>
    </row>
    <row r="228" spans="1:10" s="18" customFormat="1" ht="12.95" customHeight="1" x14ac:dyDescent="0.2">
      <c r="A228" s="44" t="s">
        <v>152</v>
      </c>
      <c r="B228" s="44"/>
      <c r="C228" s="64"/>
      <c r="D228" s="54" t="s">
        <v>87</v>
      </c>
      <c r="E228" s="131" t="s">
        <v>153</v>
      </c>
      <c r="F228" s="56">
        <f>F233+F252</f>
        <v>1278500</v>
      </c>
      <c r="G228" s="57">
        <f>G233+G252</f>
        <v>1783168.11</v>
      </c>
      <c r="H228" s="58">
        <f>IF(F228&gt;0,G228/F228,"-")</f>
        <v>1.3947345404771216</v>
      </c>
      <c r="I228" s="11"/>
    </row>
    <row r="229" spans="1:10" s="18" customFormat="1" ht="8.25" x14ac:dyDescent="0.2">
      <c r="A229" s="44"/>
      <c r="B229" s="44"/>
      <c r="C229" s="48"/>
      <c r="D229" s="16"/>
      <c r="E229" s="60"/>
      <c r="F229" s="16"/>
      <c r="G229" s="16"/>
      <c r="H229" s="17"/>
      <c r="I229" s="11"/>
    </row>
    <row r="230" spans="1:10" s="18" customFormat="1" ht="12.75" customHeight="1" x14ac:dyDescent="0.2">
      <c r="A230" s="44"/>
      <c r="B230" s="44"/>
      <c r="C230" s="48"/>
      <c r="D230" s="16"/>
      <c r="E230" s="19" t="s">
        <v>88</v>
      </c>
      <c r="F230" s="52">
        <f>IF(F$208=0,"-",F228/F$208)</f>
        <v>0.94111152005888843</v>
      </c>
      <c r="G230" s="52">
        <f>IF(G$208=0,"-",G228/G$208)</f>
        <v>0.84373176572056963</v>
      </c>
      <c r="H230" s="51"/>
      <c r="I230" s="11"/>
    </row>
    <row r="231" spans="1:10" s="18" customFormat="1" ht="8.25" x14ac:dyDescent="0.2">
      <c r="A231" s="44"/>
      <c r="B231" s="44"/>
      <c r="C231" s="48"/>
      <c r="D231" s="16"/>
      <c r="E231" s="69" t="s">
        <v>45</v>
      </c>
      <c r="G231" s="16"/>
      <c r="H231" s="17"/>
      <c r="I231" s="11"/>
    </row>
    <row r="232" spans="1:10" s="18" customFormat="1" ht="8.25" x14ac:dyDescent="0.2">
      <c r="A232" s="44"/>
      <c r="B232" s="44"/>
      <c r="C232" s="48"/>
      <c r="D232" s="16"/>
      <c r="E232" s="69"/>
      <c r="G232" s="16"/>
      <c r="H232" s="17"/>
      <c r="I232" s="11"/>
    </row>
    <row r="233" spans="1:10" s="4" customFormat="1" ht="13.5" customHeight="1" x14ac:dyDescent="0.2">
      <c r="A233" s="44" t="s">
        <v>154</v>
      </c>
      <c r="C233" s="64" t="s">
        <v>155</v>
      </c>
      <c r="D233" s="65"/>
      <c r="E233" s="66" t="s">
        <v>156</v>
      </c>
      <c r="F233" s="74">
        <f>SUM(F236:F236)</f>
        <v>1262500</v>
      </c>
      <c r="G233" s="75">
        <f>SUM(G236:G236)</f>
        <v>1767500</v>
      </c>
      <c r="H233" s="73">
        <f>IF(F233&gt;0,G233/F233,"-")</f>
        <v>1.4</v>
      </c>
      <c r="I233" s="11"/>
    </row>
    <row r="234" spans="1:10" s="4" customFormat="1" ht="10.5" customHeight="1" x14ac:dyDescent="0.2">
      <c r="A234" s="44"/>
      <c r="B234" s="44"/>
      <c r="C234" s="48"/>
      <c r="D234" s="29"/>
      <c r="E234" s="60"/>
      <c r="F234" s="29"/>
      <c r="G234" s="29"/>
      <c r="H234" s="68"/>
      <c r="I234" s="11"/>
    </row>
    <row r="235" spans="1:10" s="4" customFormat="1" ht="10.5" customHeight="1" x14ac:dyDescent="0.2">
      <c r="A235" s="44"/>
      <c r="B235" s="44"/>
      <c r="C235" s="48"/>
      <c r="D235" s="29"/>
      <c r="E235" s="60"/>
      <c r="F235" s="108"/>
      <c r="G235" s="109"/>
      <c r="H235" s="68"/>
      <c r="I235" s="143"/>
    </row>
    <row r="236" spans="1:10" s="4" customFormat="1" ht="15" customHeight="1" x14ac:dyDescent="0.2">
      <c r="A236" s="44"/>
      <c r="B236" s="44"/>
      <c r="C236" s="48"/>
      <c r="D236" s="29"/>
      <c r="E236" s="63" t="s">
        <v>157</v>
      </c>
      <c r="F236" s="61">
        <f>F241+F247</f>
        <v>1262500</v>
      </c>
      <c r="G236" s="63">
        <f>G241+G247</f>
        <v>1767500</v>
      </c>
      <c r="H236" s="71"/>
      <c r="I236" s="143"/>
      <c r="J236" s="138"/>
    </row>
    <row r="237" spans="1:10" s="4" customFormat="1" ht="12.75" customHeight="1" x14ac:dyDescent="0.2">
      <c r="A237" s="44"/>
      <c r="B237" s="44"/>
      <c r="C237" s="48"/>
      <c r="D237" s="29"/>
      <c r="E237" s="134" t="s">
        <v>158</v>
      </c>
      <c r="F237" s="61">
        <v>1</v>
      </c>
      <c r="G237" s="61">
        <v>2</v>
      </c>
      <c r="H237" s="71"/>
      <c r="I237" s="143"/>
    </row>
    <row r="238" spans="1:10" s="4" customFormat="1" ht="8.25" customHeight="1" x14ac:dyDescent="0.2">
      <c r="A238" s="44"/>
      <c r="B238" s="44"/>
      <c r="C238" s="48"/>
      <c r="D238" s="29"/>
      <c r="E238" s="60" t="s">
        <v>45</v>
      </c>
      <c r="G238" s="63"/>
      <c r="H238" s="71"/>
      <c r="I238" s="143"/>
    </row>
    <row r="239" spans="1:10" s="4" customFormat="1" ht="8.25" customHeight="1" x14ac:dyDescent="0.2">
      <c r="A239" s="44"/>
      <c r="B239" s="44"/>
      <c r="C239" s="48"/>
      <c r="D239" s="29"/>
      <c r="H239" s="71"/>
      <c r="I239" s="143"/>
    </row>
    <row r="240" spans="1:10" s="4" customFormat="1" ht="12" customHeight="1" x14ac:dyDescent="0.2">
      <c r="C240" s="13"/>
      <c r="D240" s="29"/>
      <c r="E240" s="61" t="s">
        <v>159</v>
      </c>
      <c r="G240" s="63"/>
      <c r="H240" s="71"/>
      <c r="I240" s="11"/>
    </row>
    <row r="241" spans="1:9" s="4" customFormat="1" ht="8.4499999999999993" customHeight="1" x14ac:dyDescent="0.2">
      <c r="C241" s="13"/>
      <c r="D241" s="29"/>
      <c r="E241" s="36" t="s">
        <v>183</v>
      </c>
      <c r="F241" s="61">
        <v>1262500</v>
      </c>
      <c r="G241" s="63">
        <v>1262500</v>
      </c>
      <c r="H241" s="71"/>
      <c r="I241" s="99"/>
    </row>
    <row r="242" spans="1:9" s="4" customFormat="1" ht="9" x14ac:dyDescent="0.2">
      <c r="C242" s="13"/>
      <c r="D242" s="29"/>
      <c r="E242" s="36" t="s">
        <v>160</v>
      </c>
      <c r="F242" s="61">
        <v>899</v>
      </c>
      <c r="G242" s="61">
        <v>899</v>
      </c>
      <c r="H242" s="71"/>
      <c r="I242" s="99"/>
    </row>
    <row r="243" spans="1:9" s="4" customFormat="1" ht="8.25" x14ac:dyDescent="0.2">
      <c r="C243" s="13"/>
      <c r="D243" s="29"/>
      <c r="E243" s="36"/>
      <c r="F243" s="61"/>
      <c r="G243" s="61"/>
      <c r="H243" s="71"/>
      <c r="I243" s="99"/>
    </row>
    <row r="244" spans="1:9" s="4" customFormat="1" ht="12.75" customHeight="1" x14ac:dyDescent="0.2">
      <c r="C244" s="13"/>
      <c r="D244" s="29"/>
      <c r="E244" s="36" t="s">
        <v>184</v>
      </c>
      <c r="F244" s="61"/>
      <c r="G244" s="61"/>
      <c r="H244" s="71"/>
      <c r="I244" s="99"/>
    </row>
    <row r="245" spans="1:9" s="4" customFormat="1" ht="8.25" x14ac:dyDescent="0.2">
      <c r="C245" s="13"/>
      <c r="D245" s="29"/>
      <c r="E245" s="36"/>
      <c r="F245" s="61"/>
      <c r="G245" s="61"/>
      <c r="H245" s="71"/>
      <c r="I245" s="99"/>
    </row>
    <row r="246" spans="1:9" s="4" customFormat="1" ht="12" customHeight="1" x14ac:dyDescent="0.2">
      <c r="C246" s="13"/>
      <c r="D246" s="29"/>
      <c r="E246" s="61" t="s">
        <v>161</v>
      </c>
      <c r="G246" s="63"/>
      <c r="H246" s="71"/>
      <c r="I246" s="99"/>
    </row>
    <row r="247" spans="1:9" s="4" customFormat="1" ht="8.25" x14ac:dyDescent="0.2">
      <c r="C247" s="13"/>
      <c r="D247" s="29"/>
      <c r="E247" s="36" t="s">
        <v>185</v>
      </c>
      <c r="F247" s="61">
        <v>0</v>
      </c>
      <c r="G247" s="63">
        <v>505000</v>
      </c>
      <c r="H247" s="71"/>
      <c r="I247" s="99"/>
    </row>
    <row r="248" spans="1:9" s="4" customFormat="1" ht="9" x14ac:dyDescent="0.2">
      <c r="C248" s="13"/>
      <c r="D248" s="29"/>
      <c r="E248" s="36" t="s">
        <v>160</v>
      </c>
      <c r="F248" s="61"/>
      <c r="G248" s="61">
        <v>314</v>
      </c>
      <c r="H248" s="71"/>
      <c r="I248" s="99"/>
    </row>
    <row r="249" spans="1:9" s="4" customFormat="1" ht="8.25" x14ac:dyDescent="0.2">
      <c r="C249" s="13"/>
      <c r="D249" s="29"/>
      <c r="E249" s="36"/>
      <c r="F249" s="61"/>
      <c r="G249" s="61"/>
      <c r="H249" s="71"/>
      <c r="I249" s="99"/>
    </row>
    <row r="250" spans="1:9" s="4" customFormat="1" ht="16.5" x14ac:dyDescent="0.2">
      <c r="C250" s="13"/>
      <c r="D250" s="29"/>
      <c r="E250" s="36" t="s">
        <v>187</v>
      </c>
      <c r="F250" s="61"/>
      <c r="G250" s="61"/>
      <c r="H250" s="71"/>
      <c r="I250" s="99"/>
    </row>
    <row r="251" spans="1:9" s="4" customFormat="1" ht="8.25" x14ac:dyDescent="0.2">
      <c r="C251" s="13"/>
      <c r="D251" s="29"/>
      <c r="E251" s="36"/>
      <c r="F251" s="61"/>
      <c r="G251" s="61"/>
      <c r="H251" s="71"/>
      <c r="I251" s="99"/>
    </row>
    <row r="252" spans="1:9" s="4" customFormat="1" ht="10.5" customHeight="1" x14ac:dyDescent="0.2">
      <c r="A252" s="44" t="s">
        <v>162</v>
      </c>
      <c r="C252" s="64" t="s">
        <v>155</v>
      </c>
      <c r="D252" s="65"/>
      <c r="E252" s="66" t="s">
        <v>163</v>
      </c>
      <c r="F252" s="74">
        <f>SUM(F254:F254)</f>
        <v>16000</v>
      </c>
      <c r="G252" s="75">
        <f>SUM(G254:G254)</f>
        <v>15668.11</v>
      </c>
      <c r="H252" s="73">
        <f>IF(F252&gt;0,G252/F252,"-")</f>
        <v>0.97925687500000003</v>
      </c>
      <c r="I252" s="11"/>
    </row>
    <row r="253" spans="1:9" s="4" customFormat="1" ht="10.5" customHeight="1" x14ac:dyDescent="0.2">
      <c r="A253" s="44"/>
      <c r="B253" s="44"/>
      <c r="C253" s="48"/>
      <c r="D253" s="29"/>
      <c r="E253" s="60"/>
      <c r="F253" s="108"/>
      <c r="G253" s="109"/>
      <c r="H253" s="68"/>
      <c r="I253" s="143"/>
    </row>
    <row r="254" spans="1:9" s="4" customFormat="1" ht="20.25" customHeight="1" x14ac:dyDescent="0.2">
      <c r="C254" s="13"/>
      <c r="D254" s="29"/>
      <c r="E254" s="63" t="s">
        <v>186</v>
      </c>
      <c r="F254" s="61">
        <v>16000</v>
      </c>
      <c r="G254" s="63">
        <v>15668.11</v>
      </c>
      <c r="H254" s="71"/>
      <c r="I254" s="143" t="s">
        <v>188</v>
      </c>
    </row>
    <row r="255" spans="1:9" s="4" customFormat="1" ht="8.25" x14ac:dyDescent="0.2">
      <c r="A255" s="44"/>
      <c r="B255" s="44"/>
      <c r="C255" s="48"/>
      <c r="D255" s="29"/>
      <c r="E255" s="63"/>
      <c r="F255" s="29"/>
      <c r="G255" s="29"/>
      <c r="H255" s="68"/>
      <c r="I255" s="11"/>
    </row>
    <row r="256" spans="1:9" s="18" customFormat="1" ht="18.75" customHeight="1" x14ac:dyDescent="0.2">
      <c r="A256" s="44" t="s">
        <v>164</v>
      </c>
      <c r="B256" s="44"/>
      <c r="C256" s="64" t="s">
        <v>165</v>
      </c>
      <c r="D256" s="154" t="s">
        <v>166</v>
      </c>
      <c r="E256" s="154"/>
      <c r="F256" s="45">
        <f>F261</f>
        <v>394600</v>
      </c>
      <c r="G256" s="46">
        <f>G261</f>
        <v>1055571</v>
      </c>
      <c r="H256" s="47">
        <f>IF(F256&gt;0,G256/F256,"-")</f>
        <v>2.6750405473897616</v>
      </c>
      <c r="I256" s="11"/>
    </row>
    <row r="257" spans="1:13" s="18" customFormat="1" ht="8.25" x14ac:dyDescent="0.2">
      <c r="A257" s="44"/>
      <c r="B257" s="44"/>
      <c r="C257" s="48"/>
      <c r="D257" s="16"/>
      <c r="E257" s="60"/>
      <c r="F257" s="16"/>
      <c r="G257" s="16"/>
      <c r="H257" s="17"/>
      <c r="I257" s="11"/>
    </row>
    <row r="258" spans="1:13" s="18" customFormat="1" ht="12.75" customHeight="1" x14ac:dyDescent="0.2">
      <c r="A258" s="44"/>
      <c r="B258" s="44"/>
      <c r="C258" s="48"/>
      <c r="D258" s="16"/>
      <c r="E258" s="19" t="s">
        <v>43</v>
      </c>
      <c r="F258" s="52">
        <f>IF(F$204=0,"-",F256/F$204)</f>
        <v>0.22508698876276312</v>
      </c>
      <c r="G258" s="52">
        <f>IF(G$204=0,"-",G256/G$204)</f>
        <v>0.33309265812498456</v>
      </c>
      <c r="H258" s="51"/>
      <c r="I258" s="11"/>
    </row>
    <row r="259" spans="1:13" s="18" customFormat="1" ht="12.75" customHeight="1" x14ac:dyDescent="0.2">
      <c r="A259" s="44"/>
      <c r="B259" s="44"/>
      <c r="C259" s="48"/>
      <c r="D259" s="16"/>
      <c r="E259" s="44" t="s">
        <v>45</v>
      </c>
      <c r="F259" s="53"/>
      <c r="G259" s="53"/>
      <c r="H259" s="51"/>
      <c r="I259" s="11"/>
    </row>
    <row r="260" spans="1:13" s="18" customFormat="1" ht="8.25" x14ac:dyDescent="0.2">
      <c r="A260" s="44"/>
      <c r="B260" s="44"/>
      <c r="C260" s="48"/>
      <c r="D260" s="16"/>
      <c r="E260" s="60"/>
      <c r="F260" s="16"/>
      <c r="G260" s="16"/>
      <c r="H260" s="17"/>
      <c r="I260" s="11"/>
    </row>
    <row r="261" spans="1:13" s="18" customFormat="1" ht="12.75" customHeight="1" x14ac:dyDescent="0.2">
      <c r="A261" s="44" t="s">
        <v>164</v>
      </c>
      <c r="B261" s="44"/>
      <c r="C261" s="64" t="s">
        <v>165</v>
      </c>
      <c r="D261" s="54" t="s">
        <v>47</v>
      </c>
      <c r="E261" s="131" t="s">
        <v>167</v>
      </c>
      <c r="F261" s="56">
        <f>SUM(F264:F265)</f>
        <v>394600</v>
      </c>
      <c r="G261" s="57">
        <f>SUM(G264:G265)</f>
        <v>1055571</v>
      </c>
      <c r="H261" s="58">
        <f>IF(F261&gt;0,G261/F261,"-")</f>
        <v>2.6750405473897616</v>
      </c>
      <c r="I261" s="11"/>
    </row>
    <row r="262" spans="1:13" s="4" customFormat="1" ht="12.75" customHeight="1" x14ac:dyDescent="0.2">
      <c r="A262" s="18"/>
      <c r="B262" s="18"/>
      <c r="C262" s="22"/>
      <c r="D262" s="107"/>
      <c r="F262" s="112"/>
      <c r="G262" s="112"/>
      <c r="H262" s="49"/>
      <c r="I262" s="11"/>
    </row>
    <row r="263" spans="1:13" s="4" customFormat="1" ht="14.25" customHeight="1" x14ac:dyDescent="0.2">
      <c r="C263" s="13"/>
      <c r="D263" s="107"/>
      <c r="E263" s="60" t="s">
        <v>168</v>
      </c>
      <c r="F263" s="108"/>
      <c r="G263" s="109"/>
      <c r="H263" s="49"/>
      <c r="I263" s="135"/>
    </row>
    <row r="264" spans="1:13" s="4" customFormat="1" ht="12.75" customHeight="1" x14ac:dyDescent="0.2">
      <c r="C264" s="13" t="s">
        <v>176</v>
      </c>
      <c r="D264" s="107"/>
      <c r="E264" s="60" t="s">
        <v>178</v>
      </c>
      <c r="F264" s="61">
        <v>300000</v>
      </c>
      <c r="G264" s="63">
        <v>959933.7</v>
      </c>
      <c r="H264" s="49"/>
      <c r="I264" s="11"/>
    </row>
    <row r="265" spans="1:13" s="4" customFormat="1" ht="12.75" customHeight="1" x14ac:dyDescent="0.2">
      <c r="C265" s="13" t="s">
        <v>177</v>
      </c>
      <c r="D265" s="107"/>
      <c r="E265" s="60" t="s">
        <v>179</v>
      </c>
      <c r="F265" s="61">
        <v>94600</v>
      </c>
      <c r="G265" s="63">
        <v>95637.3</v>
      </c>
      <c r="H265" s="49"/>
      <c r="I265" s="11"/>
    </row>
    <row r="266" spans="1:13" s="4" customFormat="1" ht="8.25" x14ac:dyDescent="0.2">
      <c r="C266" s="13"/>
      <c r="D266" s="107"/>
      <c r="F266" s="112"/>
      <c r="G266" s="112"/>
      <c r="H266" s="49"/>
      <c r="I266" s="136"/>
    </row>
    <row r="267" spans="1:13" s="4" customFormat="1" ht="12" customHeight="1" x14ac:dyDescent="0.2">
      <c r="C267" s="13"/>
      <c r="D267" s="107"/>
      <c r="E267" s="132"/>
      <c r="F267" s="49"/>
      <c r="G267" s="11"/>
      <c r="I267" s="137"/>
    </row>
    <row r="268" spans="1:13" s="4" customFormat="1" ht="12.75" customHeight="1" x14ac:dyDescent="0.2">
      <c r="C268" s="13"/>
      <c r="D268" s="107"/>
      <c r="E268" s="141"/>
      <c r="F268" s="142"/>
      <c r="G268" s="142"/>
      <c r="H268" s="142"/>
      <c r="I268" s="112"/>
      <c r="J268" s="4" t="str">
        <f>IF(AND($A268="",$B268="",$C268=""),"",IF(ROUND(#REF!,2)=ROUND(L268,2),"","BŁĄD"))</f>
        <v/>
      </c>
      <c r="K268" s="4" t="str">
        <f>IF(AND($A268="",$B268="",$C268=""),"",IF(ROUND(F268,2)=ROUND(M268,2),"","BŁĄD"))</f>
        <v/>
      </c>
      <c r="L268" s="138" t="str">
        <f>IF(ISERROR(IF(AND($A268="",$B268="",$C268=""),"",IF($B268="",IF($C268="",GETPIVOTDATA("Suma z Plan",[1]TP!$A$3,"Stanowisko finansowe",$L$1,"Program budżetowy",$A268),GETPIVOTDATA("Suma z Plan",[1]TP!$A$3,"Stanowisko finansowe",$L$1,"Program budżetowy",$A268,"Paragraf",$C268)),GETPIVOTDATA("Suma z Plan",[1]TP!$A$3,"Stanowisko finansowe",$L$1,"Program budżetowy",$A268,"Paragraf",$C268,"Rozdział",$B268)))),0,IF(AND($A268="",$B268="",$C268=""),"",IF($B268="",IF($C268="",GETPIVOTDATA("Suma z Plan",[1]TP!$A$3,"Stanowisko finansowe",$L$1,"Program budżetowy",$A268),GETPIVOTDATA("Suma z Plan",[1]TP!$A$3,"Stanowisko finansowe",$L$1,"Program budżetowy",$A268,"Paragraf",$C268)),GETPIVOTDATA("Suma z Plan",[1]TP!$A$3,"Stanowisko finansowe",$L$1,"Program budżetowy",$A268,"Paragraf",$C268,"Rozdział",$B268))))</f>
        <v/>
      </c>
      <c r="M268" s="138" t="str">
        <f>IF(ISERROR(IF(AND($A268="",$B268="",$C268=""),"",IF($B268="",IF($C268="",GETPIVOTDATA("Suma z Wykonanie",[1]TP!$A$3,"Stanowisko finansowe",$L$1,"Program budżetowy",$A268),GETPIVOTDATA("Suma z Wykonanie",[1]TP!$A$3,"Stanowisko finansowe",$L$1,"Program budżetowy",$A268,"Paragraf",$C268)),GETPIVOTDATA("Suma z Wykonanie",[1]TP!$A$3,"Stanowisko finansowe",$L$1,"Program budżetowy",$A268,"Paragraf",$C268,"Rozdział",$B268)))),0,IF(AND($A268="",$B268="",$C268=""),"",IF($B268="",IF($C268="",GETPIVOTDATA("Suma z Wykonanie",[1]TP!$A$3,"Stanowisko finansowe",$L$1,"Program budżetowy",$A268),GETPIVOTDATA("Suma z Wykonanie",[1]TP!$A$3,"Stanowisko finansowe",$L$1,"Program budżetowy",$A268,"Paragraf",$C268)),GETPIVOTDATA("Suma z Wykonanie",[1]TP!$A$3,"Stanowisko finansowe",$L$1,"Program budżetowy",$A268,"Paragraf",$C268,"Rozdział",$B268))))</f>
        <v/>
      </c>
    </row>
    <row r="269" spans="1:13" s="4" customFormat="1" ht="12.75" customHeight="1" x14ac:dyDescent="0.2">
      <c r="C269" s="13"/>
      <c r="D269" s="107"/>
      <c r="E269" s="44"/>
      <c r="F269" s="142"/>
      <c r="G269" s="142"/>
      <c r="H269" s="142"/>
      <c r="I269" s="112"/>
      <c r="J269" s="4" t="str">
        <f t="shared" ref="J269:K271" si="0">IF(AND($A269="",$B269="",$C269=""),"",IF(ROUND(F269,2)=ROUND(L269,2),"","BŁĄD"))</f>
        <v/>
      </c>
      <c r="K269" s="4" t="str">
        <f t="shared" si="0"/>
        <v/>
      </c>
      <c r="L269" s="138" t="str">
        <f>IF(ISERROR(IF(AND($A269="",$B269="",$C269=""),"",IF($B269="",IF($C269="",GETPIVOTDATA("Suma z Plan",[1]TP!$A$3,"Stanowisko finansowe",$L$1,"Program budżetowy",$A269),GETPIVOTDATA("Suma z Plan",[1]TP!$A$3,"Stanowisko finansowe",$L$1,"Program budżetowy",$A269,"Paragraf",$C269)),GETPIVOTDATA("Suma z Plan",[1]TP!$A$3,"Stanowisko finansowe",$L$1,"Program budżetowy",$A269,"Paragraf",$C269,"Rozdział",$B269)))),0,IF(AND($A269="",$B269="",$C269=""),"",IF($B269="",IF($C269="",GETPIVOTDATA("Suma z Plan",[1]TP!$A$3,"Stanowisko finansowe",$L$1,"Program budżetowy",$A269),GETPIVOTDATA("Suma z Plan",[1]TP!$A$3,"Stanowisko finansowe",$L$1,"Program budżetowy",$A269,"Paragraf",$C269)),GETPIVOTDATA("Suma z Plan",[1]TP!$A$3,"Stanowisko finansowe",$L$1,"Program budżetowy",$A269,"Paragraf",$C269,"Rozdział",$B269))))</f>
        <v/>
      </c>
      <c r="M269" s="138" t="str">
        <f>IF(ISERROR(IF(AND($A269="",$B269="",$C269=""),"",IF($B269="",IF($C269="",GETPIVOTDATA("Suma z Wykonanie",[1]TP!$A$3,"Stanowisko finansowe",$L$1,"Program budżetowy",$A269),GETPIVOTDATA("Suma z Wykonanie",[1]TP!$A$3,"Stanowisko finansowe",$L$1,"Program budżetowy",$A269,"Paragraf",$C269)),GETPIVOTDATA("Suma z Wykonanie",[1]TP!$A$3,"Stanowisko finansowe",$L$1,"Program budżetowy",$A269,"Paragraf",$C269,"Rozdział",$B269)))),0,IF(AND($A269="",$B269="",$C269=""),"",IF($B269="",IF($C269="",GETPIVOTDATA("Suma z Wykonanie",[1]TP!$A$3,"Stanowisko finansowe",$L$1,"Program budżetowy",$A269),GETPIVOTDATA("Suma z Wykonanie",[1]TP!$A$3,"Stanowisko finansowe",$L$1,"Program budżetowy",$A269,"Paragraf",$C269)),GETPIVOTDATA("Suma z Wykonanie",[1]TP!$A$3,"Stanowisko finansowe",$L$1,"Program budżetowy",$A269,"Paragraf",$C269,"Rozdział",$B269))))</f>
        <v/>
      </c>
    </row>
    <row r="270" spans="1:13" s="4" customFormat="1" ht="8.25" x14ac:dyDescent="0.2">
      <c r="C270" s="13"/>
      <c r="D270" s="107"/>
      <c r="E270" s="44"/>
      <c r="F270" s="142"/>
      <c r="G270" s="142"/>
      <c r="H270" s="142"/>
      <c r="I270" s="112"/>
      <c r="J270" s="4" t="str">
        <f t="shared" si="0"/>
        <v/>
      </c>
      <c r="K270" s="4" t="str">
        <f t="shared" si="0"/>
        <v/>
      </c>
      <c r="L270" s="138" t="str">
        <f>IF(ISERROR(IF(AND($A270="",$B270="",$C270=""),"",IF($B270="",IF($C270="",GETPIVOTDATA("Suma z Plan",[1]TP!$A$3,"Stanowisko finansowe",$L$1,"Program budżetowy",$A270),GETPIVOTDATA("Suma z Plan",[1]TP!$A$3,"Stanowisko finansowe",$L$1,"Program budżetowy",$A270,"Paragraf",$C270)),GETPIVOTDATA("Suma z Plan",[1]TP!$A$3,"Stanowisko finansowe",$L$1,"Program budżetowy",$A270,"Paragraf",$C270,"Rozdział",$B270)))),0,IF(AND($A270="",$B270="",$C270=""),"",IF($B270="",IF($C270="",GETPIVOTDATA("Suma z Plan",[1]TP!$A$3,"Stanowisko finansowe",$L$1,"Program budżetowy",$A270),GETPIVOTDATA("Suma z Plan",[1]TP!$A$3,"Stanowisko finansowe",$L$1,"Program budżetowy",$A270,"Paragraf",$C270)),GETPIVOTDATA("Suma z Plan",[1]TP!$A$3,"Stanowisko finansowe",$L$1,"Program budżetowy",$A270,"Paragraf",$C270,"Rozdział",$B270))))</f>
        <v/>
      </c>
      <c r="M270" s="138" t="str">
        <f>IF(ISERROR(IF(AND($A270="",$B270="",$C270=""),"",IF($B270="",IF($C270="",GETPIVOTDATA("Suma z Wykonanie",[1]TP!$A$3,"Stanowisko finansowe",$L$1,"Program budżetowy",$A270),GETPIVOTDATA("Suma z Wykonanie",[1]TP!$A$3,"Stanowisko finansowe",$L$1,"Program budżetowy",$A270,"Paragraf",$C270)),GETPIVOTDATA("Suma z Wykonanie",[1]TP!$A$3,"Stanowisko finansowe",$L$1,"Program budżetowy",$A270,"Paragraf",$C270,"Rozdział",$B270)))),0,IF(AND($A270="",$B270="",$C270=""),"",IF($B270="",IF($C270="",GETPIVOTDATA("Suma z Wykonanie",[1]TP!$A$3,"Stanowisko finansowe",$L$1,"Program budżetowy",$A270),GETPIVOTDATA("Suma z Wykonanie",[1]TP!$A$3,"Stanowisko finansowe",$L$1,"Program budżetowy",$A270,"Paragraf",$C270)),GETPIVOTDATA("Suma z Wykonanie",[1]TP!$A$3,"Stanowisko finansowe",$L$1,"Program budżetowy",$A270,"Paragraf",$C270,"Rozdział",$B270))))</f>
        <v/>
      </c>
    </row>
    <row r="271" spans="1:13" s="4" customFormat="1" ht="12.75" customHeight="1" x14ac:dyDescent="0.2">
      <c r="C271" s="13"/>
      <c r="D271" s="107"/>
      <c r="E271" s="44"/>
      <c r="F271" s="142"/>
      <c r="G271" s="142"/>
      <c r="H271" s="142"/>
      <c r="I271" s="11"/>
      <c r="J271" s="4" t="str">
        <f t="shared" si="0"/>
        <v/>
      </c>
      <c r="K271" s="4" t="str">
        <f t="shared" si="0"/>
        <v/>
      </c>
      <c r="L271" s="138" t="str">
        <f>IF(ISERROR(IF(AND($A271="",$B271="",$C271=""),"",IF($B271="",IF($C271="",GETPIVOTDATA("Suma z Plan",[1]TP!$A$3,"Stanowisko finansowe",$L$1,"Program budżetowy",$A271),GETPIVOTDATA("Suma z Plan",[1]TP!$A$3,"Stanowisko finansowe",$L$1,"Program budżetowy",$A271,"Paragraf",$C271)),GETPIVOTDATA("Suma z Plan",[1]TP!$A$3,"Stanowisko finansowe",$L$1,"Program budżetowy",$A271,"Paragraf",$C271,"Rozdział",$B271)))),0,IF(AND($A271="",$B271="",$C271=""),"",IF($B271="",IF($C271="",GETPIVOTDATA("Suma z Plan",[1]TP!$A$3,"Stanowisko finansowe",$L$1,"Program budżetowy",$A271),GETPIVOTDATA("Suma z Plan",[1]TP!$A$3,"Stanowisko finansowe",$L$1,"Program budżetowy",$A271,"Paragraf",$C271)),GETPIVOTDATA("Suma z Plan",[1]TP!$A$3,"Stanowisko finansowe",$L$1,"Program budżetowy",$A271,"Paragraf",$C271,"Rozdział",$B271))))</f>
        <v/>
      </c>
      <c r="M271" s="138" t="str">
        <f>IF(ISERROR(IF(AND($A271="",$B271="",$C271=""),"",IF($B271="",IF($C271="",GETPIVOTDATA("Suma z Wykonanie",[1]TP!$A$3,"Stanowisko finansowe",$L$1,"Program budżetowy",$A271),GETPIVOTDATA("Suma z Wykonanie",[1]TP!$A$3,"Stanowisko finansowe",$L$1,"Program budżetowy",$A271,"Paragraf",$C271)),GETPIVOTDATA("Suma z Wykonanie",[1]TP!$A$3,"Stanowisko finansowe",$L$1,"Program budżetowy",$A271,"Paragraf",$C271,"Rozdział",$B271)))),0,IF(AND($A271="",$B271="",$C271=""),"",IF($B271="",IF($C271="",GETPIVOTDATA("Suma z Wykonanie",[1]TP!$A$3,"Stanowisko finansowe",$L$1,"Program budżetowy",$A271),GETPIVOTDATA("Suma z Wykonanie",[1]TP!$A$3,"Stanowisko finansowe",$L$1,"Program budżetowy",$A271,"Paragraf",$C271)),GETPIVOTDATA("Suma z Wykonanie",[1]TP!$A$3,"Stanowisko finansowe",$L$1,"Program budżetowy",$A271,"Paragraf",$C271,"Rozdział",$B271))))</f>
        <v/>
      </c>
    </row>
    <row r="272" spans="1:13" s="4" customFormat="1" ht="12.75" customHeight="1" x14ac:dyDescent="0.2">
      <c r="C272" s="13"/>
      <c r="D272" s="107"/>
      <c r="E272" s="112"/>
      <c r="F272" s="142"/>
      <c r="G272" s="142"/>
      <c r="H272" s="142"/>
    </row>
    <row r="273" spans="1:8" s="4" customFormat="1" ht="12.75" customHeight="1" x14ac:dyDescent="0.2">
      <c r="C273" s="13"/>
      <c r="D273" s="107"/>
      <c r="E273" s="112"/>
      <c r="F273" s="142"/>
      <c r="G273" s="142"/>
      <c r="H273" s="142"/>
    </row>
    <row r="274" spans="1:8" s="4" customFormat="1" ht="8.25" x14ac:dyDescent="0.2">
      <c r="C274" s="13"/>
      <c r="D274" s="107"/>
      <c r="E274" s="132"/>
      <c r="F274" s="142"/>
      <c r="G274" s="142"/>
      <c r="H274" s="142"/>
    </row>
    <row r="275" spans="1:8" ht="12.75" customHeight="1" x14ac:dyDescent="0.2">
      <c r="A275" s="18"/>
      <c r="B275" s="18"/>
      <c r="C275" s="22"/>
      <c r="E275" s="112"/>
      <c r="F275" s="49"/>
      <c r="G275" s="11"/>
      <c r="H275" s="4"/>
    </row>
    <row r="276" spans="1:8" ht="12.75" customHeight="1" x14ac:dyDescent="0.2">
      <c r="A276" s="18"/>
      <c r="B276" s="18"/>
      <c r="C276" s="22"/>
      <c r="E276" s="112"/>
      <c r="F276" s="49"/>
      <c r="G276" s="11"/>
      <c r="H276" s="4"/>
    </row>
    <row r="277" spans="1:8" ht="12.75" customHeight="1" x14ac:dyDescent="0.2">
      <c r="A277" s="18"/>
      <c r="B277" s="18"/>
      <c r="C277" s="22"/>
      <c r="E277" s="112"/>
      <c r="F277" s="49"/>
      <c r="G277" s="11"/>
      <c r="H277" s="4"/>
    </row>
    <row r="278" spans="1:8" ht="12.75" customHeight="1" x14ac:dyDescent="0.2">
      <c r="A278" s="18"/>
      <c r="B278" s="18"/>
      <c r="C278" s="22"/>
      <c r="E278" s="112"/>
      <c r="F278" s="49"/>
      <c r="G278" s="11"/>
      <c r="H278" s="4"/>
    </row>
    <row r="279" spans="1:8" ht="22.5" customHeight="1" x14ac:dyDescent="0.2">
      <c r="A279" s="18"/>
      <c r="B279" s="18"/>
      <c r="C279" s="22"/>
      <c r="D279" s="5"/>
      <c r="E279" s="5"/>
      <c r="G279" s="11"/>
      <c r="H279" s="4"/>
    </row>
    <row r="280" spans="1:8" ht="12.75" customHeight="1" x14ac:dyDescent="0.2">
      <c r="A280" s="18"/>
      <c r="B280" s="18"/>
      <c r="C280" s="22"/>
      <c r="D280" s="5"/>
      <c r="E280" s="5"/>
      <c r="G280" s="11"/>
      <c r="H280" s="4"/>
    </row>
    <row r="281" spans="1:8" ht="12.75" customHeight="1" x14ac:dyDescent="0.2">
      <c r="A281" s="18"/>
      <c r="B281" s="18"/>
      <c r="C281" s="22"/>
      <c r="D281" s="5"/>
      <c r="E281" s="5"/>
      <c r="G281" s="11"/>
      <c r="H281" s="4"/>
    </row>
    <row r="282" spans="1:8" ht="12.75" customHeight="1" x14ac:dyDescent="0.2">
      <c r="A282" s="18"/>
      <c r="B282" s="18"/>
      <c r="C282" s="22"/>
      <c r="D282" s="5"/>
      <c r="E282" s="5"/>
      <c r="G282" s="11"/>
      <c r="H282" s="4"/>
    </row>
    <row r="283" spans="1:8" ht="12.75" customHeight="1" x14ac:dyDescent="0.2">
      <c r="A283" s="18"/>
      <c r="B283" s="18"/>
      <c r="C283" s="22"/>
      <c r="E283" s="112"/>
      <c r="F283" s="49"/>
      <c r="G283" s="11"/>
      <c r="H283" s="4"/>
    </row>
    <row r="284" spans="1:8" s="4" customFormat="1" ht="8.25" x14ac:dyDescent="0.2">
      <c r="A284" s="29"/>
      <c r="B284" s="69"/>
      <c r="C284" s="61"/>
      <c r="D284" s="63"/>
      <c r="E284" s="71"/>
    </row>
    <row r="285" spans="1:8" s="4" customFormat="1" ht="8.25" x14ac:dyDescent="0.2">
      <c r="A285" s="29"/>
      <c r="B285" s="139"/>
      <c r="C285" s="61"/>
      <c r="D285" s="63"/>
      <c r="E285" s="71"/>
    </row>
    <row r="286" spans="1:8" s="4" customFormat="1" ht="8.25" x14ac:dyDescent="0.2">
      <c r="A286" s="29"/>
      <c r="B286" s="69"/>
      <c r="C286" s="61"/>
      <c r="D286" s="63"/>
      <c r="E286" s="71"/>
    </row>
    <row r="287" spans="1:8" s="4" customFormat="1" ht="8.25" x14ac:dyDescent="0.2">
      <c r="A287" s="29"/>
      <c r="B287" s="60"/>
      <c r="C287" s="29"/>
      <c r="D287" s="63"/>
      <c r="E287" s="71"/>
    </row>
    <row r="288" spans="1:8" ht="39" customHeight="1" x14ac:dyDescent="0.2">
      <c r="A288" s="18"/>
      <c r="B288" s="18"/>
      <c r="C288" s="22"/>
      <c r="E288" s="112"/>
      <c r="F288" s="49"/>
      <c r="G288" s="11"/>
      <c r="H288" s="4"/>
    </row>
    <row r="289" spans="1:14" ht="12.75" customHeight="1" x14ac:dyDescent="0.2">
      <c r="F289" s="112"/>
      <c r="G289" s="112"/>
      <c r="H289" s="49"/>
      <c r="I289" s="11"/>
    </row>
    <row r="290" spans="1:14" ht="12.75" customHeight="1" x14ac:dyDescent="0.2">
      <c r="A290" s="18"/>
      <c r="B290" s="18"/>
      <c r="C290" s="22"/>
      <c r="F290" s="112"/>
      <c r="G290" s="112"/>
      <c r="H290" s="49"/>
      <c r="I290" s="11"/>
    </row>
    <row r="291" spans="1:14" ht="12.75" customHeight="1" x14ac:dyDescent="0.2">
      <c r="F291" s="112"/>
      <c r="G291" s="112"/>
      <c r="H291" s="49"/>
      <c r="I291" s="11"/>
    </row>
    <row r="292" spans="1:14" ht="12.75" customHeight="1" x14ac:dyDescent="0.2">
      <c r="A292" s="18"/>
      <c r="B292" s="18"/>
      <c r="C292" s="22"/>
      <c r="F292" s="112"/>
      <c r="G292" s="112"/>
      <c r="H292" s="49"/>
      <c r="I292" s="11"/>
    </row>
    <row r="293" spans="1:14" ht="12.75" customHeight="1" x14ac:dyDescent="0.2">
      <c r="A293" s="18"/>
      <c r="B293" s="18"/>
      <c r="C293" s="22"/>
      <c r="F293" s="112"/>
      <c r="G293" s="112"/>
      <c r="H293" s="49"/>
      <c r="I293" s="11"/>
    </row>
    <row r="294" spans="1:14" ht="12.75" customHeight="1" x14ac:dyDescent="0.2">
      <c r="A294" s="18"/>
      <c r="B294" s="18"/>
      <c r="C294" s="22"/>
      <c r="F294" s="112"/>
      <c r="G294" s="112"/>
      <c r="H294" s="49"/>
      <c r="I294" s="11"/>
    </row>
    <row r="295" spans="1:14" ht="12.75" customHeight="1" x14ac:dyDescent="0.2">
      <c r="A295" s="18"/>
      <c r="B295" s="18"/>
      <c r="C295" s="22"/>
      <c r="F295" s="112"/>
      <c r="G295" s="112"/>
      <c r="H295" s="49"/>
      <c r="I295" s="11"/>
    </row>
    <row r="296" spans="1:14" ht="12.75" customHeight="1" x14ac:dyDescent="0.2">
      <c r="F296" s="112"/>
      <c r="G296" s="112"/>
      <c r="H296" s="49"/>
      <c r="I296" s="11"/>
    </row>
    <row r="297" spans="1:14" ht="12.75" customHeight="1" x14ac:dyDescent="0.2">
      <c r="A297" s="18"/>
      <c r="B297" s="18"/>
      <c r="C297" s="22"/>
      <c r="F297" s="112"/>
      <c r="G297" s="112"/>
      <c r="H297" s="49"/>
      <c r="I297" s="11"/>
    </row>
    <row r="298" spans="1:14" ht="12.75" customHeight="1" x14ac:dyDescent="0.2">
      <c r="A298" s="18"/>
      <c r="B298" s="18"/>
      <c r="C298" s="22"/>
      <c r="F298" s="112"/>
      <c r="G298" s="112"/>
      <c r="H298" s="49"/>
      <c r="I298" s="11"/>
    </row>
    <row r="299" spans="1:14" s="4" customFormat="1" ht="12.75" customHeight="1" x14ac:dyDescent="0.2">
      <c r="A299" s="18"/>
      <c r="B299" s="18"/>
      <c r="C299" s="22"/>
      <c r="D299" s="107"/>
      <c r="F299" s="112"/>
      <c r="G299" s="112"/>
      <c r="H299" s="49"/>
      <c r="I299" s="11"/>
      <c r="K299" s="5"/>
      <c r="L299" s="5"/>
      <c r="M299" s="5"/>
      <c r="N299" s="5"/>
    </row>
    <row r="300" spans="1:14" s="4" customFormat="1" ht="12.75" customHeight="1" x14ac:dyDescent="0.2">
      <c r="A300" s="18"/>
      <c r="B300" s="18"/>
      <c r="C300" s="22"/>
      <c r="D300" s="107"/>
      <c r="F300" s="112"/>
      <c r="G300" s="112"/>
      <c r="H300" s="49"/>
      <c r="I300" s="11"/>
      <c r="K300" s="5"/>
      <c r="L300" s="5"/>
      <c r="M300" s="5"/>
      <c r="N300" s="5"/>
    </row>
    <row r="301" spans="1:14" s="4" customFormat="1" ht="12.75" customHeight="1" x14ac:dyDescent="0.2">
      <c r="A301" s="18"/>
      <c r="B301" s="18"/>
      <c r="C301" s="22"/>
      <c r="D301" s="107"/>
      <c r="F301" s="112"/>
      <c r="G301" s="112"/>
      <c r="H301" s="49"/>
      <c r="I301" s="11"/>
      <c r="K301" s="5"/>
      <c r="L301" s="5"/>
      <c r="M301" s="5"/>
      <c r="N301" s="5"/>
    </row>
    <row r="302" spans="1:14" s="4" customFormat="1" ht="12.75" customHeight="1" x14ac:dyDescent="0.2">
      <c r="A302" s="18"/>
      <c r="B302" s="18"/>
      <c r="C302" s="22"/>
      <c r="D302" s="107"/>
      <c r="F302" s="112"/>
      <c r="G302" s="112"/>
      <c r="H302" s="49"/>
      <c r="I302" s="11"/>
      <c r="K302" s="5"/>
      <c r="L302" s="5"/>
      <c r="M302" s="5"/>
      <c r="N302" s="5"/>
    </row>
    <row r="303" spans="1:14" s="4" customFormat="1" ht="12.75" customHeight="1" x14ac:dyDescent="0.2">
      <c r="A303" s="18"/>
      <c r="B303" s="18"/>
      <c r="C303" s="22"/>
      <c r="D303" s="107"/>
      <c r="F303" s="112"/>
      <c r="G303" s="112"/>
      <c r="H303" s="49"/>
      <c r="I303" s="11"/>
      <c r="K303" s="5"/>
      <c r="L303" s="5"/>
      <c r="M303" s="5"/>
      <c r="N303" s="5"/>
    </row>
    <row r="304" spans="1:14" s="4" customFormat="1" ht="12.75" customHeight="1" x14ac:dyDescent="0.2">
      <c r="C304" s="13"/>
      <c r="D304" s="107"/>
      <c r="F304" s="112"/>
      <c r="G304" s="112"/>
      <c r="H304" s="49"/>
      <c r="I304" s="11"/>
      <c r="K304" s="5"/>
      <c r="L304" s="5"/>
      <c r="M304" s="5"/>
      <c r="N304" s="5"/>
    </row>
    <row r="305" spans="1:14" s="4" customFormat="1" ht="12.75" customHeight="1" x14ac:dyDescent="0.2">
      <c r="A305" s="18"/>
      <c r="B305" s="18"/>
      <c r="C305" s="22"/>
      <c r="D305" s="107"/>
      <c r="F305" s="112"/>
      <c r="G305" s="112"/>
      <c r="H305" s="49"/>
      <c r="I305" s="11"/>
      <c r="K305" s="5"/>
      <c r="L305" s="5"/>
      <c r="M305" s="5"/>
      <c r="N305" s="5"/>
    </row>
    <row r="306" spans="1:14" s="4" customFormat="1" ht="12.75" customHeight="1" x14ac:dyDescent="0.2">
      <c r="A306" s="18"/>
      <c r="B306" s="18"/>
      <c r="C306" s="22"/>
      <c r="D306" s="107"/>
      <c r="F306" s="112"/>
      <c r="G306" s="112"/>
      <c r="H306" s="49"/>
      <c r="I306" s="11"/>
      <c r="K306" s="5"/>
      <c r="L306" s="5"/>
      <c r="M306" s="5"/>
      <c r="N306" s="5"/>
    </row>
    <row r="307" spans="1:14" s="4" customFormat="1" ht="12.75" customHeight="1" x14ac:dyDescent="0.2">
      <c r="A307" s="18"/>
      <c r="B307" s="18"/>
      <c r="C307" s="22"/>
      <c r="D307" s="107"/>
      <c r="F307" s="112"/>
      <c r="G307" s="112"/>
      <c r="H307" s="49"/>
      <c r="I307" s="11"/>
      <c r="K307" s="5"/>
      <c r="L307" s="5"/>
      <c r="M307" s="5"/>
      <c r="N307" s="5"/>
    </row>
    <row r="308" spans="1:14" s="4" customFormat="1" ht="12.75" customHeight="1" x14ac:dyDescent="0.2">
      <c r="A308" s="18"/>
      <c r="B308" s="18"/>
      <c r="C308" s="22"/>
      <c r="D308" s="107"/>
      <c r="F308" s="112"/>
      <c r="G308" s="112"/>
      <c r="H308" s="49"/>
      <c r="I308" s="11"/>
      <c r="K308" s="5"/>
      <c r="L308" s="5"/>
      <c r="M308" s="5"/>
      <c r="N308" s="5"/>
    </row>
    <row r="309" spans="1:14" s="4" customFormat="1" ht="12.75" customHeight="1" x14ac:dyDescent="0.2">
      <c r="A309" s="18"/>
      <c r="B309" s="18"/>
      <c r="C309" s="22"/>
      <c r="D309" s="107"/>
      <c r="F309" s="112"/>
      <c r="G309" s="112"/>
      <c r="H309" s="49"/>
      <c r="I309" s="11"/>
      <c r="K309" s="5"/>
      <c r="L309" s="5"/>
      <c r="M309" s="5"/>
      <c r="N309" s="5"/>
    </row>
    <row r="310" spans="1:14" s="4" customFormat="1" ht="12.75" customHeight="1" x14ac:dyDescent="0.2">
      <c r="A310" s="18"/>
      <c r="B310" s="18"/>
      <c r="C310" s="22"/>
      <c r="D310" s="107"/>
      <c r="F310" s="112"/>
      <c r="G310" s="112"/>
      <c r="H310" s="49"/>
      <c r="I310" s="11"/>
      <c r="K310" s="5"/>
      <c r="L310" s="5"/>
      <c r="M310" s="5"/>
      <c r="N310" s="5"/>
    </row>
    <row r="311" spans="1:14" s="4" customFormat="1" ht="12.75" customHeight="1" x14ac:dyDescent="0.2">
      <c r="A311" s="18"/>
      <c r="B311" s="18"/>
      <c r="C311" s="22"/>
      <c r="D311" s="107"/>
      <c r="F311" s="112"/>
      <c r="G311" s="112"/>
      <c r="H311" s="49"/>
      <c r="I311" s="11"/>
      <c r="K311" s="5"/>
      <c r="L311" s="5"/>
      <c r="M311" s="5"/>
      <c r="N311" s="5"/>
    </row>
    <row r="312" spans="1:14" s="4" customFormat="1" ht="12.75" customHeight="1" x14ac:dyDescent="0.2">
      <c r="C312" s="13"/>
      <c r="D312" s="107"/>
      <c r="F312" s="112"/>
      <c r="G312" s="112"/>
      <c r="H312" s="49"/>
      <c r="I312" s="11"/>
      <c r="K312" s="5"/>
      <c r="L312" s="5"/>
      <c r="M312" s="5"/>
      <c r="N312" s="5"/>
    </row>
    <row r="313" spans="1:14" s="4" customFormat="1" ht="12.75" customHeight="1" x14ac:dyDescent="0.2">
      <c r="A313" s="18"/>
      <c r="B313" s="18"/>
      <c r="C313" s="22"/>
      <c r="D313" s="107"/>
      <c r="F313" s="112"/>
      <c r="G313" s="112"/>
      <c r="H313" s="49"/>
      <c r="I313" s="11"/>
      <c r="K313" s="5"/>
      <c r="L313" s="5"/>
      <c r="M313" s="5"/>
      <c r="N313" s="5"/>
    </row>
    <row r="314" spans="1:14" s="4" customFormat="1" ht="12.75" customHeight="1" x14ac:dyDescent="0.2">
      <c r="A314" s="18"/>
      <c r="B314" s="18"/>
      <c r="C314" s="22"/>
      <c r="D314" s="107"/>
      <c r="F314" s="112"/>
      <c r="G314" s="112"/>
      <c r="H314" s="49"/>
      <c r="I314" s="11"/>
      <c r="K314" s="5"/>
      <c r="L314" s="5"/>
      <c r="M314" s="5"/>
      <c r="N314" s="5"/>
    </row>
    <row r="315" spans="1:14" s="4" customFormat="1" ht="12.75" customHeight="1" x14ac:dyDescent="0.2">
      <c r="A315" s="18"/>
      <c r="B315" s="18"/>
      <c r="C315" s="22"/>
      <c r="D315" s="107"/>
      <c r="F315" s="112"/>
      <c r="G315" s="112"/>
      <c r="H315" s="49"/>
      <c r="I315" s="11"/>
      <c r="K315" s="5"/>
      <c r="L315" s="5"/>
      <c r="M315" s="5"/>
      <c r="N315" s="5"/>
    </row>
    <row r="316" spans="1:14" s="4" customFormat="1" ht="12.75" customHeight="1" x14ac:dyDescent="0.2">
      <c r="A316" s="18"/>
      <c r="B316" s="18"/>
      <c r="C316" s="22"/>
      <c r="D316" s="107"/>
      <c r="F316" s="112"/>
      <c r="G316" s="112"/>
      <c r="H316" s="49"/>
      <c r="I316" s="11"/>
      <c r="K316" s="5"/>
      <c r="L316" s="5"/>
      <c r="M316" s="5"/>
      <c r="N316" s="5"/>
    </row>
    <row r="317" spans="1:14" s="4" customFormat="1" ht="12.75" customHeight="1" x14ac:dyDescent="0.2">
      <c r="A317" s="18"/>
      <c r="B317" s="18"/>
      <c r="C317" s="22"/>
      <c r="D317" s="107"/>
      <c r="F317" s="112"/>
      <c r="G317" s="112"/>
      <c r="H317" s="49"/>
      <c r="I317" s="11"/>
      <c r="K317" s="5"/>
      <c r="L317" s="5"/>
      <c r="M317" s="5"/>
      <c r="N317" s="5"/>
    </row>
    <row r="318" spans="1:14" s="4" customFormat="1" ht="12.75" customHeight="1" x14ac:dyDescent="0.2">
      <c r="A318" s="18"/>
      <c r="B318" s="18"/>
      <c r="C318" s="22"/>
      <c r="D318" s="107"/>
      <c r="F318" s="112"/>
      <c r="G318" s="112"/>
      <c r="H318" s="49"/>
      <c r="I318" s="11"/>
      <c r="K318" s="5"/>
      <c r="L318" s="5"/>
      <c r="M318" s="5"/>
      <c r="N318" s="5"/>
    </row>
    <row r="319" spans="1:14" s="4" customFormat="1" ht="12.75" customHeight="1" x14ac:dyDescent="0.2">
      <c r="A319" s="18"/>
      <c r="B319" s="18"/>
      <c r="C319" s="22"/>
      <c r="D319" s="107"/>
      <c r="F319" s="112"/>
      <c r="G319" s="112"/>
      <c r="H319" s="49"/>
      <c r="I319" s="11"/>
      <c r="K319" s="5"/>
      <c r="L319" s="5"/>
      <c r="M319" s="5"/>
      <c r="N319" s="5"/>
    </row>
    <row r="320" spans="1:14" s="4" customFormat="1" ht="12.75" customHeight="1" x14ac:dyDescent="0.2">
      <c r="C320" s="13"/>
      <c r="D320" s="107"/>
      <c r="F320" s="112"/>
      <c r="G320" s="112"/>
      <c r="H320" s="49"/>
      <c r="I320" s="11"/>
      <c r="K320" s="5"/>
      <c r="L320" s="5"/>
      <c r="M320" s="5"/>
      <c r="N320" s="5"/>
    </row>
    <row r="321" spans="1:14" s="4" customFormat="1" ht="12.75" customHeight="1" x14ac:dyDescent="0.2">
      <c r="A321" s="18"/>
      <c r="B321" s="18"/>
      <c r="C321" s="22"/>
      <c r="D321" s="107"/>
      <c r="F321" s="112"/>
      <c r="G321" s="112"/>
      <c r="H321" s="49"/>
      <c r="I321" s="11"/>
      <c r="K321" s="5"/>
      <c r="L321" s="5"/>
      <c r="M321" s="5"/>
      <c r="N321" s="5"/>
    </row>
    <row r="322" spans="1:14" s="4" customFormat="1" ht="12.75" customHeight="1" x14ac:dyDescent="0.2">
      <c r="A322" s="18"/>
      <c r="B322" s="18"/>
      <c r="C322" s="22"/>
      <c r="D322" s="107"/>
      <c r="F322" s="112"/>
      <c r="G322" s="112"/>
      <c r="H322" s="49"/>
      <c r="I322" s="11"/>
      <c r="K322" s="5"/>
      <c r="L322" s="5"/>
      <c r="M322" s="5"/>
      <c r="N322" s="5"/>
    </row>
    <row r="323" spans="1:14" s="4" customFormat="1" ht="12.75" customHeight="1" x14ac:dyDescent="0.2">
      <c r="A323" s="18"/>
      <c r="B323" s="18"/>
      <c r="C323" s="22"/>
      <c r="D323" s="107"/>
      <c r="F323" s="112"/>
      <c r="G323" s="112"/>
      <c r="H323" s="49"/>
      <c r="I323" s="11"/>
      <c r="K323" s="5"/>
      <c r="L323" s="5"/>
      <c r="M323" s="5"/>
      <c r="N323" s="5"/>
    </row>
    <row r="324" spans="1:14" s="4" customFormat="1" ht="12.75" customHeight="1" x14ac:dyDescent="0.2">
      <c r="A324" s="18"/>
      <c r="B324" s="18"/>
      <c r="C324" s="22"/>
      <c r="D324" s="107"/>
      <c r="F324" s="112"/>
      <c r="G324" s="112"/>
      <c r="H324" s="49"/>
      <c r="I324" s="11"/>
      <c r="K324" s="5"/>
      <c r="L324" s="5"/>
      <c r="M324" s="5"/>
      <c r="N324" s="5"/>
    </row>
    <row r="325" spans="1:14" s="4" customFormat="1" ht="12.75" customHeight="1" x14ac:dyDescent="0.2">
      <c r="A325" s="18"/>
      <c r="B325" s="18"/>
      <c r="C325" s="22"/>
      <c r="D325" s="107"/>
      <c r="F325" s="112"/>
      <c r="G325" s="112"/>
      <c r="H325" s="49"/>
      <c r="I325" s="11"/>
      <c r="K325" s="5"/>
      <c r="L325" s="5"/>
      <c r="M325" s="5"/>
      <c r="N325" s="5"/>
    </row>
    <row r="326" spans="1:14" s="4" customFormat="1" ht="12.75" customHeight="1" x14ac:dyDescent="0.2">
      <c r="A326" s="18"/>
      <c r="B326" s="18"/>
      <c r="C326" s="22"/>
      <c r="D326" s="107"/>
      <c r="F326" s="112"/>
      <c r="G326" s="112"/>
      <c r="H326" s="49"/>
      <c r="I326" s="11"/>
      <c r="K326" s="5"/>
      <c r="L326" s="5"/>
      <c r="M326" s="5"/>
      <c r="N326" s="5"/>
    </row>
    <row r="327" spans="1:14" s="4" customFormat="1" ht="12.75" customHeight="1" x14ac:dyDescent="0.2">
      <c r="A327" s="18"/>
      <c r="B327" s="18"/>
      <c r="C327" s="22"/>
      <c r="D327" s="107"/>
      <c r="F327" s="112"/>
      <c r="G327" s="112"/>
      <c r="H327" s="49"/>
      <c r="I327" s="11"/>
      <c r="K327" s="5"/>
      <c r="L327" s="5"/>
      <c r="M327" s="5"/>
      <c r="N327" s="5"/>
    </row>
    <row r="328" spans="1:14" s="4" customFormat="1" ht="12.75" customHeight="1" x14ac:dyDescent="0.2">
      <c r="C328" s="13"/>
      <c r="D328" s="107"/>
      <c r="F328" s="112"/>
      <c r="G328" s="112"/>
      <c r="H328" s="49"/>
      <c r="I328" s="11"/>
      <c r="K328" s="5"/>
      <c r="L328" s="5"/>
      <c r="M328" s="5"/>
      <c r="N328" s="5"/>
    </row>
    <row r="329" spans="1:14" s="4" customFormat="1" ht="12.75" customHeight="1" x14ac:dyDescent="0.2">
      <c r="A329" s="18"/>
      <c r="B329" s="18"/>
      <c r="C329" s="22"/>
      <c r="D329" s="107"/>
      <c r="F329" s="112"/>
      <c r="G329" s="112"/>
      <c r="H329" s="49"/>
      <c r="I329" s="11"/>
      <c r="K329" s="5"/>
      <c r="L329" s="5"/>
      <c r="M329" s="5"/>
      <c r="N329" s="5"/>
    </row>
    <row r="330" spans="1:14" s="4" customFormat="1" ht="12.75" customHeight="1" x14ac:dyDescent="0.2">
      <c r="A330" s="18"/>
      <c r="B330" s="18"/>
      <c r="C330" s="22"/>
      <c r="D330" s="107"/>
      <c r="F330" s="112"/>
      <c r="G330" s="112"/>
      <c r="H330" s="49"/>
      <c r="I330" s="11"/>
      <c r="K330" s="5"/>
      <c r="L330" s="5"/>
      <c r="M330" s="5"/>
      <c r="N330" s="5"/>
    </row>
    <row r="331" spans="1:14" s="4" customFormat="1" ht="12.75" customHeight="1" x14ac:dyDescent="0.2">
      <c r="A331" s="18"/>
      <c r="B331" s="18"/>
      <c r="C331" s="22"/>
      <c r="D331" s="107"/>
      <c r="F331" s="112"/>
      <c r="G331" s="112"/>
      <c r="H331" s="49"/>
      <c r="I331" s="11"/>
      <c r="K331" s="5"/>
      <c r="L331" s="5"/>
      <c r="M331" s="5"/>
      <c r="N331" s="5"/>
    </row>
    <row r="332" spans="1:14" s="4" customFormat="1" ht="12.75" customHeight="1" x14ac:dyDescent="0.2">
      <c r="A332" s="18"/>
      <c r="B332" s="18"/>
      <c r="C332" s="22"/>
      <c r="D332" s="107"/>
      <c r="F332" s="112"/>
      <c r="G332" s="112"/>
      <c r="H332" s="49"/>
      <c r="I332" s="11"/>
      <c r="K332" s="5"/>
      <c r="L332" s="5"/>
      <c r="M332" s="5"/>
      <c r="N332" s="5"/>
    </row>
    <row r="333" spans="1:14" s="4" customFormat="1" ht="12.75" customHeight="1" x14ac:dyDescent="0.2">
      <c r="A333" s="18"/>
      <c r="B333" s="18"/>
      <c r="C333" s="22"/>
      <c r="D333" s="107"/>
      <c r="F333" s="112"/>
      <c r="G333" s="112"/>
      <c r="H333" s="49"/>
      <c r="I333" s="11"/>
      <c r="K333" s="5"/>
      <c r="L333" s="5"/>
      <c r="M333" s="5"/>
      <c r="N333" s="5"/>
    </row>
    <row r="334" spans="1:14" s="4" customFormat="1" ht="12.75" customHeight="1" x14ac:dyDescent="0.2">
      <c r="A334" s="18"/>
      <c r="B334" s="18"/>
      <c r="C334" s="22"/>
      <c r="D334" s="107"/>
      <c r="F334" s="112"/>
      <c r="G334" s="112"/>
      <c r="H334" s="49"/>
      <c r="I334" s="11"/>
      <c r="K334" s="5"/>
      <c r="L334" s="5"/>
      <c r="M334" s="5"/>
      <c r="N334" s="5"/>
    </row>
    <row r="335" spans="1:14" s="4" customFormat="1" ht="12.75" customHeight="1" x14ac:dyDescent="0.2">
      <c r="A335" s="18"/>
      <c r="B335" s="18"/>
      <c r="C335" s="22"/>
      <c r="D335" s="107"/>
      <c r="F335" s="112"/>
      <c r="G335" s="112"/>
      <c r="H335" s="49"/>
      <c r="I335" s="11"/>
      <c r="K335" s="5"/>
      <c r="L335" s="5"/>
      <c r="M335" s="5"/>
      <c r="N335" s="5"/>
    </row>
    <row r="336" spans="1:14" s="4" customFormat="1" ht="12.75" customHeight="1" x14ac:dyDescent="0.2">
      <c r="C336" s="13"/>
      <c r="D336" s="107"/>
      <c r="F336" s="112"/>
      <c r="G336" s="112"/>
      <c r="H336" s="49"/>
      <c r="I336" s="11"/>
      <c r="K336" s="5"/>
      <c r="L336" s="5"/>
      <c r="M336" s="5"/>
      <c r="N336" s="5"/>
    </row>
    <row r="337" spans="1:14" s="4" customFormat="1" ht="12.75" customHeight="1" x14ac:dyDescent="0.2">
      <c r="A337" s="18"/>
      <c r="B337" s="18"/>
      <c r="C337" s="22"/>
      <c r="D337" s="107"/>
      <c r="F337" s="112"/>
      <c r="G337" s="112"/>
      <c r="H337" s="49"/>
      <c r="I337" s="11"/>
      <c r="K337" s="5"/>
      <c r="L337" s="5"/>
      <c r="M337" s="5"/>
      <c r="N337" s="5"/>
    </row>
    <row r="338" spans="1:14" s="4" customFormat="1" ht="12.75" customHeight="1" x14ac:dyDescent="0.2">
      <c r="A338" s="18"/>
      <c r="B338" s="18"/>
      <c r="C338" s="22"/>
      <c r="D338" s="107"/>
      <c r="F338" s="112"/>
      <c r="G338" s="112"/>
      <c r="H338" s="49"/>
      <c r="I338" s="11"/>
      <c r="K338" s="5"/>
      <c r="L338" s="5"/>
      <c r="M338" s="5"/>
      <c r="N338" s="5"/>
    </row>
    <row r="339" spans="1:14" s="4" customFormat="1" ht="12.75" customHeight="1" x14ac:dyDescent="0.2">
      <c r="A339" s="18"/>
      <c r="B339" s="18"/>
      <c r="C339" s="22"/>
      <c r="D339" s="107"/>
      <c r="H339" s="49"/>
      <c r="I339" s="11"/>
      <c r="K339" s="5"/>
      <c r="L339" s="5"/>
      <c r="M339" s="5"/>
      <c r="N339" s="5"/>
    </row>
    <row r="340" spans="1:14" s="4" customFormat="1" ht="12.75" customHeight="1" x14ac:dyDescent="0.2">
      <c r="A340" s="18"/>
      <c r="B340" s="18"/>
      <c r="C340" s="22"/>
      <c r="D340" s="107"/>
      <c r="H340" s="49"/>
      <c r="I340" s="11"/>
      <c r="K340" s="5"/>
      <c r="L340" s="5"/>
      <c r="M340" s="5"/>
      <c r="N340" s="5"/>
    </row>
    <row r="341" spans="1:14" s="4" customFormat="1" ht="12.75" customHeight="1" x14ac:dyDescent="0.2">
      <c r="A341" s="18"/>
      <c r="B341" s="18"/>
      <c r="C341" s="22"/>
      <c r="D341" s="107"/>
      <c r="H341" s="49"/>
      <c r="I341" s="11"/>
      <c r="K341" s="5"/>
      <c r="L341" s="5"/>
      <c r="M341" s="5"/>
      <c r="N341" s="5"/>
    </row>
    <row r="342" spans="1:14" s="4" customFormat="1" ht="12.75" customHeight="1" x14ac:dyDescent="0.2">
      <c r="A342" s="18"/>
      <c r="B342" s="18"/>
      <c r="C342" s="22"/>
      <c r="D342" s="107"/>
      <c r="H342" s="49"/>
      <c r="I342" s="11"/>
      <c r="K342" s="5"/>
      <c r="L342" s="5"/>
      <c r="M342" s="5"/>
      <c r="N342" s="5"/>
    </row>
    <row r="343" spans="1:14" s="4" customFormat="1" ht="12.75" customHeight="1" x14ac:dyDescent="0.2">
      <c r="A343" s="18"/>
      <c r="B343" s="18"/>
      <c r="C343" s="22"/>
      <c r="D343" s="107"/>
      <c r="H343" s="49"/>
      <c r="I343" s="11"/>
      <c r="K343" s="5"/>
      <c r="L343" s="5"/>
      <c r="M343" s="5"/>
      <c r="N343" s="5"/>
    </row>
    <row r="344" spans="1:14" s="4" customFormat="1" ht="12.75" customHeight="1" x14ac:dyDescent="0.2">
      <c r="C344" s="13"/>
      <c r="D344" s="107"/>
      <c r="H344" s="49"/>
      <c r="I344" s="11"/>
      <c r="K344" s="5"/>
      <c r="L344" s="5"/>
      <c r="M344" s="5"/>
      <c r="N344" s="5"/>
    </row>
    <row r="345" spans="1:14" s="4" customFormat="1" ht="12.75" customHeight="1" x14ac:dyDescent="0.2">
      <c r="A345" s="18"/>
      <c r="B345" s="18"/>
      <c r="C345" s="22"/>
      <c r="D345" s="107"/>
      <c r="H345" s="49"/>
      <c r="I345" s="11"/>
      <c r="K345" s="5"/>
      <c r="L345" s="5"/>
      <c r="M345" s="5"/>
      <c r="N345" s="5"/>
    </row>
    <row r="346" spans="1:14" s="4" customFormat="1" ht="12.75" customHeight="1" x14ac:dyDescent="0.2">
      <c r="A346" s="18"/>
      <c r="B346" s="18"/>
      <c r="C346" s="22"/>
      <c r="D346" s="107"/>
      <c r="H346" s="49"/>
      <c r="I346" s="11"/>
      <c r="K346" s="5"/>
      <c r="L346" s="5"/>
      <c r="M346" s="5"/>
      <c r="N346" s="5"/>
    </row>
    <row r="347" spans="1:14" s="4" customFormat="1" ht="12.75" customHeight="1" x14ac:dyDescent="0.2">
      <c r="A347" s="18"/>
      <c r="B347" s="18"/>
      <c r="C347" s="22"/>
      <c r="D347" s="107"/>
      <c r="H347" s="49"/>
      <c r="I347" s="11"/>
      <c r="K347" s="5"/>
      <c r="L347" s="5"/>
      <c r="M347" s="5"/>
      <c r="N347" s="5"/>
    </row>
    <row r="348" spans="1:14" s="4" customFormat="1" ht="12.75" customHeight="1" x14ac:dyDescent="0.2">
      <c r="A348" s="18"/>
      <c r="B348" s="18"/>
      <c r="C348" s="22"/>
      <c r="D348" s="107"/>
      <c r="H348" s="49"/>
      <c r="I348" s="11"/>
      <c r="K348" s="5"/>
      <c r="L348" s="5"/>
      <c r="M348" s="5"/>
      <c r="N348" s="5"/>
    </row>
    <row r="349" spans="1:14" s="4" customFormat="1" ht="12.75" customHeight="1" x14ac:dyDescent="0.2">
      <c r="A349" s="18"/>
      <c r="B349" s="18"/>
      <c r="C349" s="22"/>
      <c r="D349" s="107"/>
      <c r="H349" s="49"/>
      <c r="I349" s="11"/>
      <c r="K349" s="5"/>
      <c r="L349" s="5"/>
      <c r="M349" s="5"/>
      <c r="N349" s="5"/>
    </row>
    <row r="350" spans="1:14" s="4" customFormat="1" ht="12.75" customHeight="1" x14ac:dyDescent="0.2">
      <c r="A350" s="18"/>
      <c r="B350" s="18"/>
      <c r="C350" s="22"/>
      <c r="D350" s="107"/>
      <c r="H350" s="49"/>
      <c r="I350" s="11"/>
      <c r="K350" s="5"/>
      <c r="L350" s="5"/>
      <c r="M350" s="5"/>
      <c r="N350" s="5"/>
    </row>
    <row r="351" spans="1:14" s="4" customFormat="1" ht="12.75" customHeight="1" x14ac:dyDescent="0.2">
      <c r="A351" s="18"/>
      <c r="B351" s="18"/>
      <c r="C351" s="22"/>
      <c r="D351" s="107"/>
      <c r="H351" s="49"/>
      <c r="I351" s="11"/>
      <c r="K351" s="5"/>
      <c r="L351" s="5"/>
      <c r="M351" s="5"/>
      <c r="N351" s="5"/>
    </row>
    <row r="352" spans="1:14" s="4" customFormat="1" ht="12.75" customHeight="1" x14ac:dyDescent="0.2">
      <c r="A352" s="18"/>
      <c r="B352" s="18"/>
      <c r="C352" s="22"/>
      <c r="D352" s="107"/>
      <c r="H352" s="49"/>
      <c r="I352" s="11"/>
      <c r="K352" s="5"/>
      <c r="L352" s="5"/>
      <c r="M352" s="5"/>
      <c r="N352" s="5"/>
    </row>
    <row r="353" spans="1:14" s="4" customFormat="1" ht="12.75" customHeight="1" x14ac:dyDescent="0.2">
      <c r="A353" s="18"/>
      <c r="B353" s="18"/>
      <c r="C353" s="22"/>
      <c r="D353" s="107"/>
      <c r="H353" s="49"/>
      <c r="I353" s="11"/>
      <c r="K353" s="5"/>
      <c r="L353" s="5"/>
      <c r="M353" s="5"/>
      <c r="N353" s="5"/>
    </row>
    <row r="354" spans="1:14" s="4" customFormat="1" ht="12.75" customHeight="1" x14ac:dyDescent="0.2">
      <c r="A354" s="18"/>
      <c r="B354" s="18"/>
      <c r="C354" s="22"/>
      <c r="D354" s="107"/>
      <c r="H354" s="49"/>
      <c r="I354" s="11"/>
      <c r="K354" s="5"/>
      <c r="L354" s="5"/>
      <c r="M354" s="5"/>
      <c r="N354" s="5"/>
    </row>
    <row r="355" spans="1:14" s="4" customFormat="1" ht="12.75" customHeight="1" x14ac:dyDescent="0.2">
      <c r="A355" s="18"/>
      <c r="B355" s="18"/>
      <c r="C355" s="22"/>
      <c r="D355" s="107"/>
      <c r="H355" s="49"/>
      <c r="I355" s="11"/>
      <c r="K355" s="5"/>
      <c r="L355" s="5"/>
      <c r="M355" s="5"/>
      <c r="N355" s="5"/>
    </row>
    <row r="356" spans="1:14" s="4" customFormat="1" ht="12.75" customHeight="1" x14ac:dyDescent="0.2">
      <c r="A356" s="18"/>
      <c r="B356" s="18"/>
      <c r="C356" s="22"/>
      <c r="D356" s="107"/>
      <c r="H356" s="49"/>
      <c r="I356" s="11"/>
      <c r="K356" s="5"/>
      <c r="L356" s="5"/>
      <c r="M356" s="5"/>
      <c r="N356" s="5"/>
    </row>
    <row r="357" spans="1:14" s="4" customFormat="1" ht="12.75" customHeight="1" x14ac:dyDescent="0.2">
      <c r="A357" s="18"/>
      <c r="B357" s="18"/>
      <c r="C357" s="22"/>
      <c r="D357" s="107"/>
      <c r="H357" s="49"/>
      <c r="I357" s="11"/>
      <c r="K357" s="5"/>
      <c r="L357" s="5"/>
      <c r="M357" s="5"/>
      <c r="N357" s="5"/>
    </row>
    <row r="358" spans="1:14" s="4" customFormat="1" ht="12.75" customHeight="1" x14ac:dyDescent="0.2">
      <c r="C358" s="13"/>
      <c r="D358" s="107"/>
      <c r="H358" s="49"/>
      <c r="I358" s="11"/>
      <c r="K358" s="5"/>
      <c r="L358" s="5"/>
      <c r="M358" s="5"/>
      <c r="N358" s="5"/>
    </row>
    <row r="359" spans="1:14" s="4" customFormat="1" ht="12.75" customHeight="1" x14ac:dyDescent="0.2">
      <c r="A359" s="18"/>
      <c r="B359" s="18"/>
      <c r="C359" s="22"/>
      <c r="D359" s="107"/>
      <c r="H359" s="49"/>
      <c r="I359" s="11"/>
      <c r="K359" s="5"/>
      <c r="L359" s="5"/>
      <c r="M359" s="5"/>
      <c r="N359" s="5"/>
    </row>
    <row r="360" spans="1:14" s="4" customFormat="1" ht="12.75" customHeight="1" x14ac:dyDescent="0.2">
      <c r="A360" s="18"/>
      <c r="B360" s="18"/>
      <c r="C360" s="22"/>
      <c r="D360" s="107"/>
      <c r="H360" s="49"/>
      <c r="I360" s="11"/>
      <c r="K360" s="5"/>
      <c r="L360" s="5"/>
      <c r="M360" s="5"/>
      <c r="N360" s="5"/>
    </row>
    <row r="361" spans="1:14" s="4" customFormat="1" ht="12.75" customHeight="1" x14ac:dyDescent="0.2">
      <c r="A361" s="18"/>
      <c r="B361" s="18"/>
      <c r="C361" s="22"/>
      <c r="D361" s="107"/>
      <c r="H361" s="49"/>
      <c r="I361" s="11"/>
      <c r="K361" s="5"/>
      <c r="L361" s="5"/>
      <c r="M361" s="5"/>
      <c r="N361" s="5"/>
    </row>
    <row r="362" spans="1:14" s="4" customFormat="1" ht="12.75" customHeight="1" x14ac:dyDescent="0.2">
      <c r="A362" s="18"/>
      <c r="B362" s="18"/>
      <c r="C362" s="22"/>
      <c r="D362" s="107"/>
      <c r="H362" s="49"/>
      <c r="I362" s="11"/>
      <c r="K362" s="5"/>
      <c r="L362" s="5"/>
      <c r="M362" s="5"/>
      <c r="N362" s="5"/>
    </row>
    <row r="363" spans="1:14" s="4" customFormat="1" ht="12.75" customHeight="1" x14ac:dyDescent="0.2">
      <c r="A363" s="18"/>
      <c r="B363" s="18"/>
      <c r="C363" s="22"/>
      <c r="D363" s="107"/>
      <c r="H363" s="49"/>
      <c r="K363" s="5"/>
      <c r="L363" s="5"/>
      <c r="M363" s="5"/>
      <c r="N363" s="5"/>
    </row>
    <row r="364" spans="1:14" s="4" customFormat="1" ht="12.75" customHeight="1" x14ac:dyDescent="0.2">
      <c r="A364" s="18"/>
      <c r="B364" s="18"/>
      <c r="C364" s="22"/>
      <c r="D364" s="107"/>
      <c r="H364" s="49"/>
      <c r="K364" s="5"/>
      <c r="L364" s="5"/>
      <c r="M364" s="5"/>
      <c r="N364" s="5"/>
    </row>
    <row r="365" spans="1:14" s="4" customFormat="1" ht="12.75" customHeight="1" x14ac:dyDescent="0.2">
      <c r="A365" s="18"/>
      <c r="B365" s="18"/>
      <c r="C365" s="22"/>
      <c r="D365" s="107"/>
      <c r="H365" s="49"/>
      <c r="K365" s="5"/>
      <c r="L365" s="5"/>
      <c r="M365" s="5"/>
      <c r="N365" s="5"/>
    </row>
    <row r="366" spans="1:14" s="4" customFormat="1" ht="12.75" customHeight="1" x14ac:dyDescent="0.2">
      <c r="A366" s="18"/>
      <c r="B366" s="18"/>
      <c r="C366" s="22"/>
      <c r="D366" s="107"/>
      <c r="H366" s="49"/>
      <c r="K366" s="5"/>
      <c r="L366" s="5"/>
      <c r="M366" s="5"/>
      <c r="N366" s="5"/>
    </row>
    <row r="367" spans="1:14" s="4" customFormat="1" ht="12.75" customHeight="1" x14ac:dyDescent="0.2">
      <c r="A367" s="18"/>
      <c r="B367" s="18"/>
      <c r="C367" s="22"/>
      <c r="D367" s="107"/>
      <c r="H367" s="49"/>
      <c r="K367" s="5"/>
      <c r="L367" s="5"/>
      <c r="M367" s="5"/>
      <c r="N367" s="5"/>
    </row>
    <row r="368" spans="1:14" s="4" customFormat="1" ht="12.75" customHeight="1" x14ac:dyDescent="0.2">
      <c r="A368" s="18"/>
      <c r="B368" s="18"/>
      <c r="C368" s="22"/>
      <c r="D368" s="107"/>
      <c r="H368" s="49"/>
      <c r="K368" s="5"/>
      <c r="L368" s="5"/>
      <c r="M368" s="5"/>
      <c r="N368" s="5"/>
    </row>
    <row r="369" spans="1:14" s="4" customFormat="1" ht="12.75" customHeight="1" x14ac:dyDescent="0.2">
      <c r="A369" s="18"/>
      <c r="B369" s="18"/>
      <c r="C369" s="22"/>
      <c r="D369" s="107"/>
      <c r="H369" s="49"/>
      <c r="K369" s="5"/>
      <c r="L369" s="5"/>
      <c r="M369" s="5"/>
      <c r="N369" s="5"/>
    </row>
    <row r="370" spans="1:14" s="4" customFormat="1" ht="12.75" customHeight="1" x14ac:dyDescent="0.2">
      <c r="A370" s="18"/>
      <c r="B370" s="18"/>
      <c r="C370" s="22"/>
      <c r="D370" s="107"/>
      <c r="H370" s="49"/>
      <c r="K370" s="5"/>
      <c r="L370" s="5"/>
      <c r="M370" s="5"/>
      <c r="N370" s="5"/>
    </row>
    <row r="371" spans="1:14" s="4" customFormat="1" ht="12.75" customHeight="1" x14ac:dyDescent="0.2">
      <c r="A371" s="18"/>
      <c r="B371" s="18"/>
      <c r="C371" s="22"/>
      <c r="D371" s="107"/>
      <c r="H371" s="49"/>
      <c r="K371" s="5"/>
      <c r="L371" s="5"/>
      <c r="M371" s="5"/>
      <c r="N371" s="5"/>
    </row>
    <row r="372" spans="1:14" s="4" customFormat="1" ht="12.75" customHeight="1" x14ac:dyDescent="0.2">
      <c r="C372" s="13"/>
      <c r="D372" s="107"/>
      <c r="H372" s="49"/>
      <c r="K372" s="5"/>
      <c r="L372" s="5"/>
      <c r="M372" s="5"/>
      <c r="N372" s="5"/>
    </row>
    <row r="373" spans="1:14" s="4" customFormat="1" ht="12.75" customHeight="1" x14ac:dyDescent="0.2">
      <c r="A373" s="18"/>
      <c r="B373" s="18"/>
      <c r="C373" s="22"/>
      <c r="D373" s="107"/>
      <c r="H373" s="49"/>
      <c r="K373" s="5"/>
      <c r="L373" s="5"/>
      <c r="M373" s="5"/>
      <c r="N373" s="5"/>
    </row>
    <row r="374" spans="1:14" s="4" customFormat="1" ht="12.75" customHeight="1" x14ac:dyDescent="0.2">
      <c r="A374" s="18"/>
      <c r="B374" s="18"/>
      <c r="C374" s="22"/>
      <c r="D374" s="107"/>
      <c r="H374" s="49"/>
      <c r="K374" s="5"/>
      <c r="L374" s="5"/>
      <c r="M374" s="5"/>
      <c r="N374" s="5"/>
    </row>
    <row r="375" spans="1:14" s="4" customFormat="1" ht="12.75" customHeight="1" x14ac:dyDescent="0.2">
      <c r="A375" s="18"/>
      <c r="B375" s="18"/>
      <c r="C375" s="22"/>
      <c r="D375" s="107"/>
      <c r="H375" s="49"/>
      <c r="K375" s="5"/>
      <c r="L375" s="5"/>
      <c r="M375" s="5"/>
      <c r="N375" s="5"/>
    </row>
    <row r="376" spans="1:14" s="4" customFormat="1" ht="12.75" customHeight="1" x14ac:dyDescent="0.2">
      <c r="A376" s="18"/>
      <c r="B376" s="18"/>
      <c r="C376" s="22"/>
      <c r="D376" s="107"/>
      <c r="H376" s="49"/>
      <c r="K376" s="5"/>
      <c r="L376" s="5"/>
      <c r="M376" s="5"/>
      <c r="N376" s="5"/>
    </row>
    <row r="377" spans="1:14" s="4" customFormat="1" ht="12.75" customHeight="1" x14ac:dyDescent="0.2">
      <c r="A377" s="18"/>
      <c r="B377" s="18"/>
      <c r="C377" s="22"/>
      <c r="D377" s="107"/>
      <c r="H377" s="49"/>
      <c r="K377" s="5"/>
      <c r="L377" s="5"/>
      <c r="M377" s="5"/>
      <c r="N377" s="5"/>
    </row>
    <row r="378" spans="1:14" s="4" customFormat="1" ht="12.75" customHeight="1" x14ac:dyDescent="0.2">
      <c r="A378" s="18"/>
      <c r="B378" s="18"/>
      <c r="C378" s="22"/>
      <c r="D378" s="107"/>
      <c r="H378" s="49"/>
      <c r="K378" s="5"/>
      <c r="L378" s="5"/>
      <c r="M378" s="5"/>
      <c r="N378" s="5"/>
    </row>
    <row r="379" spans="1:14" s="4" customFormat="1" ht="12.75" customHeight="1" x14ac:dyDescent="0.2">
      <c r="A379" s="18"/>
      <c r="B379" s="18"/>
      <c r="C379" s="22"/>
      <c r="D379" s="107"/>
      <c r="H379" s="49"/>
      <c r="K379" s="5"/>
      <c r="L379" s="5"/>
      <c r="M379" s="5"/>
      <c r="N379" s="5"/>
    </row>
    <row r="380" spans="1:14" s="4" customFormat="1" ht="12.75" customHeight="1" x14ac:dyDescent="0.2">
      <c r="A380" s="18"/>
      <c r="B380" s="18"/>
      <c r="C380" s="22"/>
      <c r="D380" s="107"/>
      <c r="H380" s="49"/>
      <c r="K380" s="5"/>
      <c r="L380" s="5"/>
      <c r="M380" s="5"/>
      <c r="N380" s="5"/>
    </row>
    <row r="381" spans="1:14" s="4" customFormat="1" ht="12.75" customHeight="1" x14ac:dyDescent="0.2">
      <c r="A381" s="18"/>
      <c r="B381" s="18"/>
      <c r="C381" s="22"/>
      <c r="D381" s="107"/>
      <c r="H381" s="49"/>
      <c r="K381" s="5"/>
      <c r="L381" s="5"/>
      <c r="M381" s="5"/>
      <c r="N381" s="5"/>
    </row>
    <row r="382" spans="1:14" s="4" customFormat="1" ht="12.75" customHeight="1" x14ac:dyDescent="0.2">
      <c r="C382" s="13"/>
      <c r="D382" s="107"/>
      <c r="H382" s="49"/>
      <c r="K382" s="5"/>
      <c r="L382" s="5"/>
      <c r="M382" s="5"/>
      <c r="N382" s="5"/>
    </row>
    <row r="383" spans="1:14" s="4" customFormat="1" ht="12.75" customHeight="1" x14ac:dyDescent="0.2">
      <c r="A383" s="18"/>
      <c r="B383" s="18"/>
      <c r="C383" s="22"/>
      <c r="D383" s="107"/>
      <c r="H383" s="49"/>
      <c r="K383" s="5"/>
      <c r="L383" s="5"/>
      <c r="M383" s="5"/>
      <c r="N383" s="5"/>
    </row>
    <row r="384" spans="1:14" s="4" customFormat="1" ht="12.75" customHeight="1" x14ac:dyDescent="0.2">
      <c r="A384" s="18"/>
      <c r="B384" s="18"/>
      <c r="C384" s="22"/>
      <c r="D384" s="107"/>
      <c r="H384" s="49"/>
      <c r="K384" s="5"/>
      <c r="L384" s="5"/>
      <c r="M384" s="5"/>
      <c r="N384" s="5"/>
    </row>
    <row r="385" spans="1:14" s="4" customFormat="1" ht="12.75" customHeight="1" x14ac:dyDescent="0.2">
      <c r="A385" s="18"/>
      <c r="B385" s="18"/>
      <c r="C385" s="22"/>
      <c r="D385" s="107"/>
      <c r="H385" s="49"/>
      <c r="K385" s="5"/>
      <c r="L385" s="5"/>
      <c r="M385" s="5"/>
      <c r="N385" s="5"/>
    </row>
    <row r="386" spans="1:14" s="4" customFormat="1" ht="12.75" customHeight="1" x14ac:dyDescent="0.2">
      <c r="A386" s="18"/>
      <c r="B386" s="18"/>
      <c r="C386" s="22"/>
      <c r="D386" s="107"/>
      <c r="H386" s="49"/>
      <c r="K386" s="5"/>
      <c r="L386" s="5"/>
      <c r="M386" s="5"/>
      <c r="N386" s="5"/>
    </row>
    <row r="387" spans="1:14" s="4" customFormat="1" ht="12.75" customHeight="1" x14ac:dyDescent="0.2">
      <c r="C387" s="13"/>
      <c r="D387" s="107"/>
      <c r="H387" s="49"/>
      <c r="K387" s="5"/>
      <c r="L387" s="5"/>
      <c r="M387" s="5"/>
      <c r="N387" s="5"/>
    </row>
    <row r="388" spans="1:14" s="4" customFormat="1" ht="12.75" customHeight="1" x14ac:dyDescent="0.2">
      <c r="A388" s="18"/>
      <c r="B388" s="18"/>
      <c r="C388" s="22"/>
      <c r="D388" s="107"/>
      <c r="H388" s="49"/>
      <c r="K388" s="5"/>
      <c r="L388" s="5"/>
      <c r="M388" s="5"/>
      <c r="N388" s="5"/>
    </row>
    <row r="389" spans="1:14" s="4" customFormat="1" ht="12.75" customHeight="1" x14ac:dyDescent="0.2">
      <c r="A389" s="18"/>
      <c r="B389" s="18"/>
      <c r="C389" s="22"/>
      <c r="D389" s="107"/>
      <c r="H389" s="49"/>
      <c r="K389" s="5"/>
      <c r="L389" s="5"/>
      <c r="M389" s="5"/>
      <c r="N389" s="5"/>
    </row>
    <row r="390" spans="1:14" s="4" customFormat="1" ht="12.75" customHeight="1" x14ac:dyDescent="0.2">
      <c r="A390" s="18"/>
      <c r="B390" s="18"/>
      <c r="C390" s="22"/>
      <c r="D390" s="107"/>
      <c r="H390" s="49"/>
      <c r="K390" s="5"/>
      <c r="L390" s="5"/>
      <c r="M390" s="5"/>
      <c r="N390" s="5"/>
    </row>
    <row r="391" spans="1:14" s="4" customFormat="1" ht="12.75" customHeight="1" x14ac:dyDescent="0.2">
      <c r="A391" s="18"/>
      <c r="B391" s="18"/>
      <c r="C391" s="22"/>
      <c r="D391" s="107"/>
      <c r="H391" s="49"/>
      <c r="K391" s="5"/>
      <c r="L391" s="5"/>
      <c r="M391" s="5"/>
      <c r="N391" s="5"/>
    </row>
    <row r="392" spans="1:14" s="4" customFormat="1" ht="12.75" customHeight="1" x14ac:dyDescent="0.2">
      <c r="A392" s="18"/>
      <c r="B392" s="18"/>
      <c r="C392" s="22"/>
      <c r="D392" s="107"/>
      <c r="H392" s="49"/>
      <c r="K392" s="5"/>
      <c r="L392" s="5"/>
      <c r="M392" s="5"/>
      <c r="N392" s="5"/>
    </row>
    <row r="393" spans="1:14" s="4" customFormat="1" ht="12.75" customHeight="1" x14ac:dyDescent="0.2">
      <c r="A393" s="18"/>
      <c r="B393" s="18"/>
      <c r="C393" s="22"/>
      <c r="D393" s="107"/>
      <c r="H393" s="49"/>
      <c r="K393" s="5"/>
      <c r="L393" s="5"/>
      <c r="M393" s="5"/>
      <c r="N393" s="5"/>
    </row>
    <row r="394" spans="1:14" s="4" customFormat="1" ht="12.75" customHeight="1" x14ac:dyDescent="0.2">
      <c r="A394" s="18"/>
      <c r="B394" s="18"/>
      <c r="C394" s="22"/>
      <c r="D394" s="107"/>
      <c r="H394" s="49"/>
      <c r="K394" s="5"/>
      <c r="L394" s="5"/>
      <c r="M394" s="5"/>
      <c r="N394" s="5"/>
    </row>
    <row r="395" spans="1:14" s="4" customFormat="1" ht="12.75" customHeight="1" x14ac:dyDescent="0.2">
      <c r="A395" s="18"/>
      <c r="B395" s="18"/>
      <c r="C395" s="22"/>
      <c r="D395" s="107"/>
      <c r="H395" s="49"/>
      <c r="K395" s="5"/>
      <c r="L395" s="5"/>
      <c r="M395" s="5"/>
      <c r="N395" s="5"/>
    </row>
    <row r="396" spans="1:14" s="4" customFormat="1" ht="12.75" customHeight="1" x14ac:dyDescent="0.2">
      <c r="A396" s="18"/>
      <c r="B396" s="18"/>
      <c r="C396" s="22"/>
      <c r="D396" s="107"/>
      <c r="H396" s="49"/>
      <c r="K396" s="5"/>
      <c r="L396" s="5"/>
      <c r="M396" s="5"/>
      <c r="N396" s="5"/>
    </row>
    <row r="397" spans="1:14" s="4" customFormat="1" ht="12.75" customHeight="1" x14ac:dyDescent="0.2">
      <c r="C397" s="13"/>
      <c r="D397" s="107"/>
      <c r="H397" s="49"/>
      <c r="K397" s="5"/>
      <c r="L397" s="5"/>
      <c r="M397" s="5"/>
      <c r="N397" s="5"/>
    </row>
    <row r="398" spans="1:14" s="4" customFormat="1" ht="12.75" customHeight="1" x14ac:dyDescent="0.2">
      <c r="A398" s="18"/>
      <c r="B398" s="18"/>
      <c r="C398" s="22"/>
      <c r="D398" s="107"/>
      <c r="H398" s="49"/>
      <c r="K398" s="5"/>
      <c r="L398" s="5"/>
      <c r="M398" s="5"/>
      <c r="N398" s="5"/>
    </row>
    <row r="399" spans="1:14" s="4" customFormat="1" ht="12.75" customHeight="1" x14ac:dyDescent="0.2">
      <c r="A399" s="18"/>
      <c r="B399" s="18"/>
      <c r="C399" s="22"/>
      <c r="D399" s="107"/>
      <c r="H399" s="49"/>
      <c r="K399" s="5"/>
      <c r="L399" s="5"/>
      <c r="M399" s="5"/>
      <c r="N399" s="5"/>
    </row>
    <row r="400" spans="1:14" s="4" customFormat="1" ht="12.75" customHeight="1" x14ac:dyDescent="0.2">
      <c r="A400" s="18"/>
      <c r="B400" s="18"/>
      <c r="C400" s="22"/>
      <c r="D400" s="107"/>
      <c r="H400" s="49"/>
      <c r="K400" s="5"/>
      <c r="L400" s="5"/>
      <c r="M400" s="5"/>
      <c r="N400" s="5"/>
    </row>
    <row r="401" spans="1:14" s="4" customFormat="1" ht="12.75" customHeight="1" x14ac:dyDescent="0.2">
      <c r="A401" s="18"/>
      <c r="B401" s="18"/>
      <c r="C401" s="22"/>
      <c r="D401" s="107"/>
      <c r="H401" s="49"/>
      <c r="K401" s="5"/>
      <c r="L401" s="5"/>
      <c r="M401" s="5"/>
      <c r="N401" s="5"/>
    </row>
    <row r="402" spans="1:14" s="4" customFormat="1" ht="12.75" customHeight="1" x14ac:dyDescent="0.2">
      <c r="A402" s="18"/>
      <c r="B402" s="18"/>
      <c r="C402" s="22"/>
      <c r="D402" s="107"/>
      <c r="H402" s="49"/>
      <c r="K402" s="5"/>
      <c r="L402" s="5"/>
      <c r="M402" s="5"/>
      <c r="N402" s="5"/>
    </row>
    <row r="403" spans="1:14" s="4" customFormat="1" ht="12.75" customHeight="1" x14ac:dyDescent="0.2">
      <c r="A403" s="18"/>
      <c r="B403" s="18"/>
      <c r="C403" s="22"/>
      <c r="D403" s="107"/>
      <c r="H403" s="49"/>
      <c r="K403" s="5"/>
      <c r="L403" s="5"/>
      <c r="M403" s="5"/>
      <c r="N403" s="5"/>
    </row>
    <row r="404" spans="1:14" s="4" customFormat="1" ht="12.75" customHeight="1" x14ac:dyDescent="0.2">
      <c r="A404" s="18"/>
      <c r="B404" s="18"/>
      <c r="C404" s="22"/>
      <c r="D404" s="107"/>
      <c r="H404" s="49"/>
      <c r="K404" s="5"/>
      <c r="L404" s="5"/>
      <c r="M404" s="5"/>
      <c r="N404" s="5"/>
    </row>
    <row r="405" spans="1:14" s="4" customFormat="1" ht="12.75" customHeight="1" x14ac:dyDescent="0.2">
      <c r="A405" s="18"/>
      <c r="B405" s="18"/>
      <c r="C405" s="22"/>
      <c r="D405" s="107"/>
      <c r="H405" s="49"/>
      <c r="K405" s="5"/>
      <c r="L405" s="5"/>
      <c r="M405" s="5"/>
      <c r="N405" s="5"/>
    </row>
    <row r="406" spans="1:14" s="4" customFormat="1" ht="12.75" customHeight="1" x14ac:dyDescent="0.2">
      <c r="A406" s="18"/>
      <c r="B406" s="18"/>
      <c r="C406" s="22"/>
      <c r="D406" s="107"/>
      <c r="H406" s="49"/>
      <c r="K406" s="5"/>
      <c r="L406" s="5"/>
      <c r="M406" s="5"/>
      <c r="N406" s="5"/>
    </row>
    <row r="407" spans="1:14" s="4" customFormat="1" ht="12.75" customHeight="1" x14ac:dyDescent="0.2">
      <c r="C407" s="13"/>
      <c r="D407" s="107"/>
      <c r="H407" s="49"/>
      <c r="K407" s="5"/>
      <c r="L407" s="5"/>
      <c r="M407" s="5"/>
      <c r="N407" s="5"/>
    </row>
    <row r="408" spans="1:14" s="4" customFormat="1" ht="12.75" customHeight="1" x14ac:dyDescent="0.2">
      <c r="A408" s="18"/>
      <c r="B408" s="18"/>
      <c r="C408" s="22"/>
      <c r="D408" s="107"/>
      <c r="H408" s="49"/>
      <c r="K408" s="5"/>
      <c r="L408" s="5"/>
      <c r="M408" s="5"/>
      <c r="N408" s="5"/>
    </row>
    <row r="409" spans="1:14" s="4" customFormat="1" ht="12.75" customHeight="1" x14ac:dyDescent="0.2">
      <c r="A409" s="18"/>
      <c r="B409" s="18"/>
      <c r="C409" s="22"/>
      <c r="D409" s="107"/>
      <c r="H409" s="49"/>
      <c r="K409" s="5"/>
      <c r="L409" s="5"/>
      <c r="M409" s="5"/>
      <c r="N409" s="5"/>
    </row>
    <row r="410" spans="1:14" s="4" customFormat="1" ht="12.75" customHeight="1" x14ac:dyDescent="0.2">
      <c r="A410" s="18"/>
      <c r="B410" s="18"/>
      <c r="C410" s="22"/>
      <c r="D410" s="107"/>
      <c r="H410" s="49"/>
      <c r="K410" s="5"/>
      <c r="L410" s="5"/>
      <c r="M410" s="5"/>
      <c r="N410" s="5"/>
    </row>
    <row r="411" spans="1:14" s="4" customFormat="1" ht="12.75" customHeight="1" x14ac:dyDescent="0.2">
      <c r="A411" s="18"/>
      <c r="B411" s="18"/>
      <c r="C411" s="22"/>
      <c r="D411" s="107"/>
      <c r="H411" s="49"/>
      <c r="K411" s="5"/>
      <c r="L411" s="5"/>
      <c r="M411" s="5"/>
      <c r="N411" s="5"/>
    </row>
    <row r="412" spans="1:14" s="4" customFormat="1" ht="12.75" customHeight="1" x14ac:dyDescent="0.2">
      <c r="A412" s="18"/>
      <c r="B412" s="18"/>
      <c r="C412" s="22"/>
      <c r="D412" s="107"/>
      <c r="H412" s="49"/>
      <c r="K412" s="5"/>
      <c r="L412" s="5"/>
      <c r="M412" s="5"/>
      <c r="N412" s="5"/>
    </row>
    <row r="413" spans="1:14" s="4" customFormat="1" ht="12.75" customHeight="1" x14ac:dyDescent="0.2">
      <c r="A413" s="18"/>
      <c r="B413" s="18"/>
      <c r="C413" s="22"/>
      <c r="D413" s="107"/>
      <c r="H413" s="49"/>
      <c r="K413" s="5"/>
      <c r="L413" s="5"/>
      <c r="M413" s="5"/>
      <c r="N413" s="5"/>
    </row>
    <row r="414" spans="1:14" s="4" customFormat="1" ht="12.75" customHeight="1" x14ac:dyDescent="0.2">
      <c r="A414" s="18"/>
      <c r="B414" s="18"/>
      <c r="C414" s="22"/>
      <c r="D414" s="107"/>
      <c r="H414" s="49"/>
      <c r="K414" s="5"/>
      <c r="L414" s="5"/>
      <c r="M414" s="5"/>
      <c r="N414" s="5"/>
    </row>
    <row r="415" spans="1:14" s="4" customFormat="1" ht="12.75" customHeight="1" x14ac:dyDescent="0.2">
      <c r="A415" s="18"/>
      <c r="B415" s="18"/>
      <c r="C415" s="22"/>
      <c r="D415" s="107"/>
      <c r="H415" s="49"/>
      <c r="K415" s="5"/>
      <c r="L415" s="5"/>
      <c r="M415" s="5"/>
      <c r="N415" s="5"/>
    </row>
    <row r="416" spans="1:14" s="4" customFormat="1" ht="12.75" customHeight="1" x14ac:dyDescent="0.2">
      <c r="A416" s="18"/>
      <c r="B416" s="18"/>
      <c r="C416" s="22"/>
      <c r="D416" s="107"/>
      <c r="H416" s="49"/>
      <c r="K416" s="5"/>
      <c r="L416" s="5"/>
      <c r="M416" s="5"/>
      <c r="N416" s="5"/>
    </row>
    <row r="417" spans="1:14" s="4" customFormat="1" ht="12.75" customHeight="1" x14ac:dyDescent="0.2">
      <c r="C417" s="13"/>
      <c r="D417" s="107"/>
      <c r="H417" s="49"/>
      <c r="K417" s="5"/>
      <c r="L417" s="5"/>
      <c r="M417" s="5"/>
      <c r="N417" s="5"/>
    </row>
    <row r="418" spans="1:14" s="4" customFormat="1" ht="12.75" customHeight="1" x14ac:dyDescent="0.2">
      <c r="A418" s="18"/>
      <c r="B418" s="18"/>
      <c r="C418" s="22"/>
      <c r="D418" s="107"/>
      <c r="H418" s="49"/>
      <c r="K418" s="5"/>
      <c r="L418" s="5"/>
      <c r="M418" s="5"/>
      <c r="N418" s="5"/>
    </row>
    <row r="419" spans="1:14" s="4" customFormat="1" ht="12.75" customHeight="1" x14ac:dyDescent="0.2">
      <c r="A419" s="18"/>
      <c r="B419" s="18"/>
      <c r="C419" s="22"/>
      <c r="D419" s="107"/>
      <c r="H419" s="49"/>
      <c r="K419" s="5"/>
      <c r="L419" s="5"/>
      <c r="M419" s="5"/>
      <c r="N419" s="5"/>
    </row>
    <row r="420" spans="1:14" s="4" customFormat="1" ht="12.75" customHeight="1" x14ac:dyDescent="0.2">
      <c r="A420" s="18"/>
      <c r="B420" s="18"/>
      <c r="C420" s="22"/>
      <c r="D420" s="107"/>
      <c r="H420" s="49"/>
      <c r="K420" s="5"/>
      <c r="L420" s="5"/>
      <c r="M420" s="5"/>
      <c r="N420" s="5"/>
    </row>
    <row r="421" spans="1:14" s="4" customFormat="1" ht="12.75" customHeight="1" x14ac:dyDescent="0.2">
      <c r="A421" s="18"/>
      <c r="B421" s="18"/>
      <c r="C421" s="22"/>
      <c r="D421" s="107"/>
      <c r="H421" s="49"/>
      <c r="K421" s="5"/>
      <c r="L421" s="5"/>
      <c r="M421" s="5"/>
      <c r="N421" s="5"/>
    </row>
    <row r="422" spans="1:14" s="4" customFormat="1" ht="12.75" customHeight="1" x14ac:dyDescent="0.2">
      <c r="C422" s="13"/>
      <c r="D422" s="107"/>
      <c r="H422" s="49"/>
      <c r="K422" s="5"/>
      <c r="L422" s="5"/>
      <c r="M422" s="5"/>
      <c r="N422" s="5"/>
    </row>
    <row r="423" spans="1:14" s="4" customFormat="1" ht="12.75" customHeight="1" x14ac:dyDescent="0.2">
      <c r="A423" s="18"/>
      <c r="B423" s="18"/>
      <c r="C423" s="22"/>
      <c r="D423" s="107"/>
      <c r="H423" s="49"/>
      <c r="K423" s="5"/>
      <c r="L423" s="5"/>
      <c r="M423" s="5"/>
      <c r="N423" s="5"/>
    </row>
    <row r="424" spans="1:14" s="4" customFormat="1" ht="12.75" customHeight="1" x14ac:dyDescent="0.2">
      <c r="A424" s="18"/>
      <c r="B424" s="18"/>
      <c r="C424" s="22"/>
      <c r="D424" s="107"/>
      <c r="H424" s="49"/>
      <c r="K424" s="5"/>
      <c r="L424" s="5"/>
      <c r="M424" s="5"/>
      <c r="N424" s="5"/>
    </row>
    <row r="425" spans="1:14" s="4" customFormat="1" ht="12.75" customHeight="1" x14ac:dyDescent="0.2">
      <c r="A425" s="18"/>
      <c r="B425" s="18"/>
      <c r="C425" s="22"/>
      <c r="D425" s="107"/>
      <c r="H425" s="49"/>
      <c r="K425" s="5"/>
      <c r="L425" s="5"/>
      <c r="M425" s="5"/>
      <c r="N425" s="5"/>
    </row>
    <row r="426" spans="1:14" s="4" customFormat="1" ht="12.75" customHeight="1" x14ac:dyDescent="0.2">
      <c r="A426" s="18"/>
      <c r="B426" s="18"/>
      <c r="C426" s="22"/>
      <c r="D426" s="107"/>
      <c r="H426" s="49"/>
      <c r="K426" s="5"/>
      <c r="L426" s="5"/>
      <c r="M426" s="5"/>
      <c r="N426" s="5"/>
    </row>
    <row r="427" spans="1:14" s="4" customFormat="1" ht="12.75" customHeight="1" x14ac:dyDescent="0.2">
      <c r="A427" s="18"/>
      <c r="B427" s="18"/>
      <c r="C427" s="22"/>
      <c r="D427" s="107"/>
      <c r="H427" s="49"/>
      <c r="K427" s="5"/>
      <c r="L427" s="5"/>
      <c r="M427" s="5"/>
      <c r="N427" s="5"/>
    </row>
    <row r="428" spans="1:14" s="4" customFormat="1" ht="12.75" customHeight="1" x14ac:dyDescent="0.2">
      <c r="A428" s="18"/>
      <c r="B428" s="18"/>
      <c r="C428" s="22"/>
      <c r="D428" s="107"/>
      <c r="H428" s="49"/>
      <c r="K428" s="5"/>
      <c r="L428" s="5"/>
      <c r="M428" s="5"/>
      <c r="N428" s="5"/>
    </row>
    <row r="429" spans="1:14" s="4" customFormat="1" ht="12.75" customHeight="1" x14ac:dyDescent="0.2">
      <c r="A429" s="18"/>
      <c r="B429" s="18"/>
      <c r="C429" s="22"/>
      <c r="D429" s="107"/>
      <c r="H429" s="49"/>
      <c r="K429" s="5"/>
      <c r="L429" s="5"/>
      <c r="M429" s="5"/>
      <c r="N429" s="5"/>
    </row>
    <row r="430" spans="1:14" s="4" customFormat="1" ht="12.75" customHeight="1" x14ac:dyDescent="0.2">
      <c r="A430" s="18"/>
      <c r="B430" s="18"/>
      <c r="C430" s="22"/>
      <c r="D430" s="107"/>
      <c r="H430" s="49"/>
      <c r="K430" s="5"/>
      <c r="L430" s="5"/>
      <c r="M430" s="5"/>
      <c r="N430" s="5"/>
    </row>
    <row r="431" spans="1:14" s="4" customFormat="1" ht="12.75" customHeight="1" x14ac:dyDescent="0.2">
      <c r="A431" s="18"/>
      <c r="B431" s="18"/>
      <c r="C431" s="22"/>
      <c r="D431" s="107"/>
      <c r="H431" s="49"/>
      <c r="K431" s="5"/>
      <c r="L431" s="5"/>
      <c r="M431" s="5"/>
      <c r="N431" s="5"/>
    </row>
    <row r="432" spans="1:14" s="4" customFormat="1" ht="12.75" customHeight="1" x14ac:dyDescent="0.2">
      <c r="C432" s="13"/>
      <c r="D432" s="107"/>
      <c r="H432" s="49"/>
      <c r="K432" s="5"/>
      <c r="L432" s="5"/>
      <c r="M432" s="5"/>
      <c r="N432" s="5"/>
    </row>
    <row r="433" spans="1:14" s="4" customFormat="1" ht="12.75" customHeight="1" x14ac:dyDescent="0.2">
      <c r="A433" s="18"/>
      <c r="B433" s="18"/>
      <c r="C433" s="22"/>
      <c r="D433" s="107"/>
      <c r="H433" s="49"/>
      <c r="K433" s="5"/>
      <c r="L433" s="5"/>
      <c r="M433" s="5"/>
      <c r="N433" s="5"/>
    </row>
    <row r="434" spans="1:14" s="4" customFormat="1" ht="12.75" customHeight="1" x14ac:dyDescent="0.2">
      <c r="A434" s="18"/>
      <c r="B434" s="18"/>
      <c r="C434" s="22"/>
      <c r="D434" s="107"/>
      <c r="H434" s="49"/>
      <c r="K434" s="5"/>
      <c r="L434" s="5"/>
      <c r="M434" s="5"/>
      <c r="N434" s="5"/>
    </row>
    <row r="435" spans="1:14" s="4" customFormat="1" ht="12.75" customHeight="1" x14ac:dyDescent="0.2">
      <c r="A435" s="18"/>
      <c r="B435" s="18"/>
      <c r="C435" s="22"/>
      <c r="D435" s="107"/>
      <c r="H435" s="49"/>
      <c r="K435" s="5"/>
      <c r="L435" s="5"/>
      <c r="M435" s="5"/>
      <c r="N435" s="5"/>
    </row>
    <row r="436" spans="1:14" s="4" customFormat="1" ht="12.75" customHeight="1" x14ac:dyDescent="0.2">
      <c r="A436" s="18"/>
      <c r="B436" s="18"/>
      <c r="C436" s="22"/>
      <c r="D436" s="107"/>
      <c r="H436" s="49"/>
      <c r="K436" s="5"/>
      <c r="L436" s="5"/>
      <c r="M436" s="5"/>
      <c r="N436" s="5"/>
    </row>
    <row r="437" spans="1:14" s="4" customFormat="1" ht="12.75" customHeight="1" x14ac:dyDescent="0.2">
      <c r="A437" s="18"/>
      <c r="B437" s="18"/>
      <c r="C437" s="22"/>
      <c r="D437" s="107"/>
      <c r="H437" s="49"/>
      <c r="K437" s="5"/>
      <c r="L437" s="5"/>
      <c r="M437" s="5"/>
      <c r="N437" s="5"/>
    </row>
    <row r="438" spans="1:14" s="4" customFormat="1" ht="12.75" customHeight="1" x14ac:dyDescent="0.2">
      <c r="A438" s="18"/>
      <c r="B438" s="18"/>
      <c r="C438" s="22"/>
      <c r="D438" s="107"/>
      <c r="H438" s="49"/>
      <c r="K438" s="5"/>
      <c r="L438" s="5"/>
      <c r="M438" s="5"/>
      <c r="N438" s="5"/>
    </row>
    <row r="439" spans="1:14" s="4" customFormat="1" ht="12.75" customHeight="1" x14ac:dyDescent="0.2">
      <c r="A439" s="18"/>
      <c r="B439" s="18"/>
      <c r="C439" s="22"/>
      <c r="D439" s="107"/>
      <c r="H439" s="49"/>
      <c r="K439" s="5"/>
      <c r="L439" s="5"/>
      <c r="M439" s="5"/>
      <c r="N439" s="5"/>
    </row>
    <row r="440" spans="1:14" s="4" customFormat="1" ht="12.75" customHeight="1" x14ac:dyDescent="0.2">
      <c r="A440" s="18"/>
      <c r="B440" s="18"/>
      <c r="C440" s="22"/>
      <c r="D440" s="107"/>
      <c r="H440" s="49"/>
      <c r="K440" s="5"/>
      <c r="L440" s="5"/>
      <c r="M440" s="5"/>
      <c r="N440" s="5"/>
    </row>
    <row r="441" spans="1:14" s="4" customFormat="1" ht="12.75" customHeight="1" x14ac:dyDescent="0.2">
      <c r="A441" s="18"/>
      <c r="B441" s="18"/>
      <c r="C441" s="22"/>
      <c r="D441" s="107"/>
      <c r="H441" s="49"/>
      <c r="K441" s="5"/>
      <c r="L441" s="5"/>
      <c r="M441" s="5"/>
      <c r="N441" s="5"/>
    </row>
    <row r="442" spans="1:14" s="4" customFormat="1" ht="12.75" customHeight="1" x14ac:dyDescent="0.2">
      <c r="C442" s="13"/>
      <c r="D442" s="107"/>
      <c r="H442" s="49"/>
      <c r="K442" s="5"/>
      <c r="L442" s="5"/>
      <c r="M442" s="5"/>
      <c r="N442" s="5"/>
    </row>
    <row r="443" spans="1:14" s="4" customFormat="1" ht="12.75" customHeight="1" x14ac:dyDescent="0.2">
      <c r="A443" s="18"/>
      <c r="B443" s="18"/>
      <c r="C443" s="22"/>
      <c r="D443" s="107"/>
      <c r="H443" s="49"/>
      <c r="K443" s="5"/>
      <c r="L443" s="5"/>
      <c r="M443" s="5"/>
      <c r="N443" s="5"/>
    </row>
    <row r="444" spans="1:14" s="4" customFormat="1" ht="12.75" customHeight="1" x14ac:dyDescent="0.2">
      <c r="A444" s="18"/>
      <c r="B444" s="18"/>
      <c r="C444" s="22"/>
      <c r="D444" s="107"/>
      <c r="H444" s="49"/>
      <c r="K444" s="5"/>
      <c r="L444" s="5"/>
      <c r="M444" s="5"/>
      <c r="N444" s="5"/>
    </row>
    <row r="445" spans="1:14" s="4" customFormat="1" ht="12.75" customHeight="1" x14ac:dyDescent="0.2">
      <c r="A445" s="18"/>
      <c r="B445" s="18"/>
      <c r="C445" s="22"/>
      <c r="D445" s="107"/>
      <c r="H445" s="49"/>
      <c r="K445" s="5"/>
      <c r="L445" s="5"/>
      <c r="M445" s="5"/>
      <c r="N445" s="5"/>
    </row>
    <row r="446" spans="1:14" s="4" customFormat="1" ht="12.75" customHeight="1" x14ac:dyDescent="0.2">
      <c r="A446" s="18"/>
      <c r="B446" s="18"/>
      <c r="C446" s="22"/>
      <c r="D446" s="107"/>
      <c r="H446" s="49"/>
      <c r="K446" s="5"/>
      <c r="L446" s="5"/>
      <c r="M446" s="5"/>
      <c r="N446" s="5"/>
    </row>
    <row r="447" spans="1:14" s="4" customFormat="1" ht="12.75" customHeight="1" x14ac:dyDescent="0.2">
      <c r="A447" s="18"/>
      <c r="B447" s="18"/>
      <c r="C447" s="22"/>
      <c r="D447" s="107"/>
      <c r="H447" s="49"/>
      <c r="K447" s="5"/>
      <c r="L447" s="5"/>
      <c r="M447" s="5"/>
      <c r="N447" s="5"/>
    </row>
    <row r="448" spans="1:14" s="4" customFormat="1" ht="12.75" customHeight="1" x14ac:dyDescent="0.2">
      <c r="A448" s="18"/>
      <c r="B448" s="18"/>
      <c r="C448" s="22"/>
      <c r="D448" s="107"/>
      <c r="H448" s="49"/>
      <c r="K448" s="5"/>
      <c r="L448" s="5"/>
      <c r="M448" s="5"/>
      <c r="N448" s="5"/>
    </row>
    <row r="449" spans="1:14" s="4" customFormat="1" ht="12.75" customHeight="1" x14ac:dyDescent="0.2">
      <c r="A449" s="18"/>
      <c r="B449" s="18"/>
      <c r="C449" s="22"/>
      <c r="D449" s="107"/>
      <c r="H449" s="49"/>
      <c r="K449" s="5"/>
      <c r="L449" s="5"/>
      <c r="M449" s="5"/>
      <c r="N449" s="5"/>
    </row>
    <row r="450" spans="1:14" s="4" customFormat="1" ht="12.75" customHeight="1" x14ac:dyDescent="0.2">
      <c r="A450" s="18"/>
      <c r="B450" s="18"/>
      <c r="C450" s="22"/>
      <c r="D450" s="107"/>
      <c r="H450" s="49"/>
      <c r="K450" s="5"/>
      <c r="L450" s="5"/>
      <c r="M450" s="5"/>
      <c r="N450" s="5"/>
    </row>
    <row r="451" spans="1:14" s="4" customFormat="1" ht="12.75" customHeight="1" x14ac:dyDescent="0.2">
      <c r="A451" s="18"/>
      <c r="B451" s="18"/>
      <c r="C451" s="22"/>
      <c r="D451" s="107"/>
      <c r="H451" s="49"/>
      <c r="K451" s="5"/>
      <c r="L451" s="5"/>
      <c r="M451" s="5"/>
      <c r="N451" s="5"/>
    </row>
    <row r="452" spans="1:14" s="4" customFormat="1" ht="12.75" customHeight="1" x14ac:dyDescent="0.2">
      <c r="A452" s="18"/>
      <c r="B452" s="18"/>
      <c r="C452" s="22"/>
      <c r="D452" s="107"/>
      <c r="H452" s="49"/>
      <c r="K452" s="5"/>
      <c r="L452" s="5"/>
      <c r="M452" s="5"/>
      <c r="N452" s="5"/>
    </row>
    <row r="453" spans="1:14" s="4" customFormat="1" ht="12.75" customHeight="1" x14ac:dyDescent="0.2">
      <c r="A453" s="18"/>
      <c r="B453" s="18"/>
      <c r="C453" s="22"/>
      <c r="D453" s="107"/>
      <c r="H453" s="49"/>
      <c r="K453" s="5"/>
      <c r="L453" s="5"/>
      <c r="M453" s="5"/>
      <c r="N453" s="5"/>
    </row>
    <row r="454" spans="1:14" s="4" customFormat="1" ht="12.75" customHeight="1" x14ac:dyDescent="0.2">
      <c r="A454" s="18"/>
      <c r="B454" s="18"/>
      <c r="C454" s="22"/>
      <c r="D454" s="107"/>
      <c r="H454" s="49"/>
      <c r="K454" s="5"/>
      <c r="L454" s="5"/>
      <c r="M454" s="5"/>
      <c r="N454" s="5"/>
    </row>
    <row r="455" spans="1:14" s="4" customFormat="1" ht="12.75" customHeight="1" x14ac:dyDescent="0.2">
      <c r="A455" s="18"/>
      <c r="B455" s="18"/>
      <c r="C455" s="22"/>
      <c r="D455" s="107"/>
      <c r="H455" s="49"/>
      <c r="K455" s="5"/>
      <c r="L455" s="5"/>
      <c r="M455" s="5"/>
      <c r="N455" s="5"/>
    </row>
    <row r="456" spans="1:14" s="4" customFormat="1" ht="12.75" customHeight="1" x14ac:dyDescent="0.2">
      <c r="A456" s="18"/>
      <c r="B456" s="18"/>
      <c r="C456" s="22"/>
      <c r="D456" s="107"/>
      <c r="H456" s="49"/>
      <c r="K456" s="5"/>
      <c r="L456" s="5"/>
      <c r="M456" s="5"/>
      <c r="N456" s="5"/>
    </row>
    <row r="457" spans="1:14" s="4" customFormat="1" ht="12.75" customHeight="1" x14ac:dyDescent="0.2">
      <c r="A457" s="18"/>
      <c r="B457" s="18"/>
      <c r="C457" s="22"/>
      <c r="D457" s="107"/>
      <c r="H457" s="49"/>
      <c r="K457" s="5"/>
      <c r="L457" s="5"/>
      <c r="M457" s="5"/>
      <c r="N457" s="5"/>
    </row>
    <row r="458" spans="1:14" s="4" customFormat="1" ht="12.75" customHeight="1" x14ac:dyDescent="0.2">
      <c r="A458" s="18"/>
      <c r="B458" s="18"/>
      <c r="C458" s="22"/>
      <c r="D458" s="107"/>
      <c r="H458" s="49"/>
      <c r="K458" s="5"/>
      <c r="L458" s="5"/>
      <c r="M458" s="5"/>
      <c r="N458" s="5"/>
    </row>
    <row r="459" spans="1:14" s="4" customFormat="1" ht="12.75" customHeight="1" x14ac:dyDescent="0.2">
      <c r="A459" s="18"/>
      <c r="B459" s="18"/>
      <c r="C459" s="22"/>
      <c r="D459" s="107"/>
      <c r="H459" s="49"/>
      <c r="K459" s="5"/>
      <c r="L459" s="5"/>
      <c r="M459" s="5"/>
      <c r="N459" s="5"/>
    </row>
    <row r="460" spans="1:14" s="4" customFormat="1" ht="12.75" customHeight="1" x14ac:dyDescent="0.2">
      <c r="C460" s="13"/>
      <c r="D460" s="107"/>
      <c r="H460" s="49"/>
      <c r="K460" s="5"/>
      <c r="L460" s="5"/>
      <c r="M460" s="5"/>
      <c r="N460" s="5"/>
    </row>
    <row r="461" spans="1:14" s="4" customFormat="1" ht="12.75" customHeight="1" x14ac:dyDescent="0.2">
      <c r="A461" s="18"/>
      <c r="B461" s="18"/>
      <c r="C461" s="22"/>
      <c r="D461" s="107"/>
      <c r="H461" s="49"/>
      <c r="K461" s="5"/>
      <c r="L461" s="5"/>
      <c r="M461" s="5"/>
      <c r="N461" s="5"/>
    </row>
    <row r="462" spans="1:14" s="4" customFormat="1" ht="12.75" customHeight="1" x14ac:dyDescent="0.2">
      <c r="A462" s="18"/>
      <c r="B462" s="18"/>
      <c r="C462" s="22"/>
      <c r="D462" s="107"/>
      <c r="H462" s="49"/>
      <c r="K462" s="5"/>
      <c r="L462" s="5"/>
      <c r="M462" s="5"/>
      <c r="N462" s="5"/>
    </row>
    <row r="463" spans="1:14" s="4" customFormat="1" ht="12.75" customHeight="1" x14ac:dyDescent="0.2">
      <c r="A463" s="18"/>
      <c r="B463" s="18"/>
      <c r="C463" s="22"/>
      <c r="D463" s="107"/>
      <c r="H463" s="49"/>
      <c r="K463" s="5"/>
      <c r="L463" s="5"/>
      <c r="M463" s="5"/>
      <c r="N463" s="5"/>
    </row>
    <row r="464" spans="1:14" s="4" customFormat="1" ht="12.75" customHeight="1" x14ac:dyDescent="0.2">
      <c r="A464" s="18"/>
      <c r="B464" s="18"/>
      <c r="C464" s="22"/>
      <c r="D464" s="107"/>
      <c r="H464" s="49"/>
      <c r="K464" s="5"/>
      <c r="L464" s="5"/>
      <c r="M464" s="5"/>
      <c r="N464" s="5"/>
    </row>
    <row r="465" spans="1:14" s="4" customFormat="1" ht="12.75" customHeight="1" x14ac:dyDescent="0.2">
      <c r="A465" s="18"/>
      <c r="B465" s="18"/>
      <c r="C465" s="22"/>
      <c r="D465" s="107"/>
      <c r="H465" s="49"/>
      <c r="K465" s="5"/>
      <c r="L465" s="5"/>
      <c r="M465" s="5"/>
      <c r="N465" s="5"/>
    </row>
    <row r="466" spans="1:14" s="4" customFormat="1" ht="12.75" customHeight="1" x14ac:dyDescent="0.2">
      <c r="A466" s="18"/>
      <c r="B466" s="18"/>
      <c r="C466" s="22"/>
      <c r="D466" s="107"/>
      <c r="H466" s="49"/>
      <c r="K466" s="5"/>
      <c r="L466" s="5"/>
      <c r="M466" s="5"/>
      <c r="N466" s="5"/>
    </row>
    <row r="467" spans="1:14" s="4" customFormat="1" ht="12.75" customHeight="1" x14ac:dyDescent="0.2">
      <c r="A467" s="18"/>
      <c r="B467" s="18"/>
      <c r="C467" s="22"/>
      <c r="D467" s="107"/>
      <c r="H467" s="49"/>
      <c r="K467" s="5"/>
      <c r="L467" s="5"/>
      <c r="M467" s="5"/>
      <c r="N467" s="5"/>
    </row>
    <row r="468" spans="1:14" s="4" customFormat="1" ht="12.75" customHeight="1" x14ac:dyDescent="0.2">
      <c r="A468" s="18"/>
      <c r="B468" s="18"/>
      <c r="C468" s="22"/>
      <c r="D468" s="107"/>
      <c r="H468" s="49"/>
      <c r="K468" s="5"/>
      <c r="L468" s="5"/>
      <c r="M468" s="5"/>
      <c r="N468" s="5"/>
    </row>
    <row r="469" spans="1:14" s="4" customFormat="1" ht="12.75" customHeight="1" x14ac:dyDescent="0.2">
      <c r="A469" s="18"/>
      <c r="B469" s="18"/>
      <c r="C469" s="22"/>
      <c r="D469" s="107"/>
      <c r="H469" s="49"/>
      <c r="K469" s="5"/>
      <c r="L469" s="5"/>
      <c r="M469" s="5"/>
      <c r="N469" s="5"/>
    </row>
    <row r="470" spans="1:14" s="4" customFormat="1" ht="12.75" customHeight="1" x14ac:dyDescent="0.2">
      <c r="A470" s="18"/>
      <c r="B470" s="18"/>
      <c r="C470" s="22"/>
      <c r="D470" s="107"/>
      <c r="H470" s="49"/>
      <c r="K470" s="5"/>
      <c r="L470" s="5"/>
      <c r="M470" s="5"/>
      <c r="N470" s="5"/>
    </row>
    <row r="471" spans="1:14" s="4" customFormat="1" ht="12.75" customHeight="1" x14ac:dyDescent="0.2">
      <c r="A471" s="18"/>
      <c r="B471" s="18"/>
      <c r="C471" s="22"/>
      <c r="D471" s="107"/>
      <c r="H471" s="49"/>
      <c r="K471" s="5"/>
      <c r="L471" s="5"/>
      <c r="M471" s="5"/>
      <c r="N471" s="5"/>
    </row>
    <row r="472" spans="1:14" s="4" customFormat="1" ht="12.75" customHeight="1" x14ac:dyDescent="0.2">
      <c r="A472" s="18"/>
      <c r="B472" s="18"/>
      <c r="C472" s="22"/>
      <c r="D472" s="107"/>
      <c r="H472" s="49"/>
      <c r="K472" s="5"/>
      <c r="L472" s="5"/>
      <c r="M472" s="5"/>
      <c r="N472" s="5"/>
    </row>
    <row r="473" spans="1:14" s="4" customFormat="1" ht="12.75" customHeight="1" x14ac:dyDescent="0.2">
      <c r="A473" s="18"/>
      <c r="B473" s="18"/>
      <c r="C473" s="22"/>
      <c r="D473" s="107"/>
      <c r="H473" s="49"/>
      <c r="K473" s="5"/>
      <c r="L473" s="5"/>
      <c r="M473" s="5"/>
      <c r="N473" s="5"/>
    </row>
    <row r="474" spans="1:14" s="4" customFormat="1" ht="12.75" customHeight="1" x14ac:dyDescent="0.2">
      <c r="A474" s="18"/>
      <c r="B474" s="18"/>
      <c r="C474" s="22"/>
      <c r="D474" s="107"/>
      <c r="H474" s="49"/>
      <c r="K474" s="5"/>
      <c r="L474" s="5"/>
      <c r="M474" s="5"/>
      <c r="N474" s="5"/>
    </row>
    <row r="475" spans="1:14" s="4" customFormat="1" ht="12.75" customHeight="1" x14ac:dyDescent="0.2">
      <c r="A475" s="18"/>
      <c r="B475" s="18"/>
      <c r="C475" s="22"/>
      <c r="D475" s="107"/>
      <c r="H475" s="49"/>
      <c r="K475" s="5"/>
      <c r="L475" s="5"/>
      <c r="M475" s="5"/>
      <c r="N475" s="5"/>
    </row>
    <row r="476" spans="1:14" s="4" customFormat="1" ht="12.75" customHeight="1" x14ac:dyDescent="0.2">
      <c r="A476" s="18"/>
      <c r="B476" s="18"/>
      <c r="C476" s="22"/>
      <c r="D476" s="107"/>
      <c r="H476" s="49"/>
      <c r="K476" s="5"/>
      <c r="L476" s="5"/>
      <c r="M476" s="5"/>
      <c r="N476" s="5"/>
    </row>
    <row r="477" spans="1:14" s="4" customFormat="1" ht="12.75" customHeight="1" x14ac:dyDescent="0.2">
      <c r="A477" s="18"/>
      <c r="B477" s="18"/>
      <c r="C477" s="22"/>
      <c r="D477" s="107"/>
      <c r="H477" s="49"/>
      <c r="K477" s="5"/>
      <c r="L477" s="5"/>
      <c r="M477" s="5"/>
      <c r="N477" s="5"/>
    </row>
    <row r="478" spans="1:14" s="4" customFormat="1" ht="12.75" customHeight="1" x14ac:dyDescent="0.2">
      <c r="A478" s="18"/>
      <c r="B478" s="18"/>
      <c r="C478" s="22"/>
      <c r="D478" s="107"/>
      <c r="H478" s="49"/>
      <c r="K478" s="5"/>
      <c r="L478" s="5"/>
      <c r="M478" s="5"/>
      <c r="N478" s="5"/>
    </row>
    <row r="479" spans="1:14" s="4" customFormat="1" ht="12.75" customHeight="1" x14ac:dyDescent="0.2">
      <c r="A479" s="18"/>
      <c r="B479" s="18"/>
      <c r="C479" s="22"/>
      <c r="D479" s="107"/>
      <c r="H479" s="49"/>
      <c r="K479" s="5"/>
      <c r="L479" s="5"/>
      <c r="M479" s="5"/>
      <c r="N479" s="5"/>
    </row>
    <row r="480" spans="1:14" s="4" customFormat="1" ht="12.75" customHeight="1" x14ac:dyDescent="0.2">
      <c r="A480" s="18"/>
      <c r="B480" s="18"/>
      <c r="C480" s="22"/>
      <c r="D480" s="107"/>
      <c r="H480" s="49"/>
      <c r="K480" s="5"/>
      <c r="L480" s="5"/>
      <c r="M480" s="5"/>
      <c r="N480" s="5"/>
    </row>
    <row r="481" spans="1:14" s="4" customFormat="1" ht="12.75" customHeight="1" x14ac:dyDescent="0.2">
      <c r="A481" s="18"/>
      <c r="B481" s="18"/>
      <c r="C481" s="22"/>
      <c r="D481" s="107"/>
      <c r="H481" s="49"/>
      <c r="K481" s="5"/>
      <c r="L481" s="5"/>
      <c r="M481" s="5"/>
      <c r="N481" s="5"/>
    </row>
    <row r="482" spans="1:14" s="4" customFormat="1" ht="12.75" customHeight="1" x14ac:dyDescent="0.2">
      <c r="A482" s="18"/>
      <c r="B482" s="18"/>
      <c r="C482" s="22"/>
      <c r="D482" s="107"/>
      <c r="H482" s="49"/>
      <c r="K482" s="5"/>
      <c r="L482" s="5"/>
      <c r="M482" s="5"/>
      <c r="N482" s="5"/>
    </row>
    <row r="483" spans="1:14" s="4" customFormat="1" ht="12.75" customHeight="1" x14ac:dyDescent="0.2">
      <c r="A483" s="18"/>
      <c r="B483" s="18"/>
      <c r="C483" s="22"/>
      <c r="D483" s="107"/>
      <c r="H483" s="49"/>
      <c r="K483" s="5"/>
      <c r="L483" s="5"/>
      <c r="M483" s="5"/>
      <c r="N483" s="5"/>
    </row>
    <row r="484" spans="1:14" s="4" customFormat="1" ht="12.75" customHeight="1" x14ac:dyDescent="0.2">
      <c r="A484" s="18"/>
      <c r="B484" s="18"/>
      <c r="C484" s="22"/>
      <c r="D484" s="107"/>
      <c r="H484" s="49"/>
      <c r="K484" s="5"/>
      <c r="L484" s="5"/>
      <c r="M484" s="5"/>
      <c r="N484" s="5"/>
    </row>
    <row r="485" spans="1:14" s="4" customFormat="1" ht="12.75" customHeight="1" x14ac:dyDescent="0.2">
      <c r="A485" s="18"/>
      <c r="B485" s="18"/>
      <c r="C485" s="22"/>
      <c r="D485" s="107"/>
      <c r="H485" s="49"/>
      <c r="K485" s="5"/>
      <c r="L485" s="5"/>
      <c r="M485" s="5"/>
      <c r="N485" s="5"/>
    </row>
    <row r="486" spans="1:14" s="4" customFormat="1" ht="12.75" customHeight="1" x14ac:dyDescent="0.2">
      <c r="A486" s="18"/>
      <c r="B486" s="18"/>
      <c r="C486" s="22"/>
      <c r="D486" s="107"/>
      <c r="H486" s="49"/>
      <c r="K486" s="5"/>
      <c r="L486" s="5"/>
      <c r="M486" s="5"/>
      <c r="N486" s="5"/>
    </row>
    <row r="487" spans="1:14" s="4" customFormat="1" ht="12.75" customHeight="1" x14ac:dyDescent="0.2">
      <c r="A487" s="18"/>
      <c r="B487" s="18"/>
      <c r="C487" s="22"/>
      <c r="D487" s="107"/>
      <c r="H487" s="49"/>
      <c r="K487" s="5"/>
      <c r="L487" s="5"/>
      <c r="M487" s="5"/>
      <c r="N487" s="5"/>
    </row>
    <row r="488" spans="1:14" s="4" customFormat="1" ht="12.75" customHeight="1" x14ac:dyDescent="0.2">
      <c r="A488" s="18"/>
      <c r="B488" s="18"/>
      <c r="C488" s="22"/>
      <c r="D488" s="107"/>
      <c r="H488" s="49"/>
      <c r="K488" s="5"/>
      <c r="L488" s="5"/>
      <c r="M488" s="5"/>
      <c r="N488" s="5"/>
    </row>
    <row r="489" spans="1:14" s="4" customFormat="1" ht="12.75" customHeight="1" x14ac:dyDescent="0.2">
      <c r="A489" s="18"/>
      <c r="B489" s="18"/>
      <c r="C489" s="22"/>
      <c r="D489" s="107"/>
      <c r="H489" s="49"/>
      <c r="K489" s="5"/>
      <c r="L489" s="5"/>
      <c r="M489" s="5"/>
      <c r="N489" s="5"/>
    </row>
    <row r="490" spans="1:14" s="4" customFormat="1" ht="12.75" customHeight="1" x14ac:dyDescent="0.2">
      <c r="A490" s="18"/>
      <c r="B490" s="18"/>
      <c r="C490" s="22"/>
      <c r="D490" s="107"/>
      <c r="H490" s="49"/>
      <c r="K490" s="5"/>
      <c r="L490" s="5"/>
      <c r="M490" s="5"/>
      <c r="N490" s="5"/>
    </row>
    <row r="491" spans="1:14" s="4" customFormat="1" ht="12.75" customHeight="1" x14ac:dyDescent="0.2">
      <c r="A491" s="18"/>
      <c r="B491" s="18"/>
      <c r="C491" s="22"/>
      <c r="D491" s="107"/>
      <c r="H491" s="49"/>
      <c r="K491" s="5"/>
      <c r="L491" s="5"/>
      <c r="M491" s="5"/>
      <c r="N491" s="5"/>
    </row>
    <row r="492" spans="1:14" s="4" customFormat="1" ht="12.75" customHeight="1" x14ac:dyDescent="0.2">
      <c r="A492" s="18"/>
      <c r="B492" s="18"/>
      <c r="C492" s="22"/>
      <c r="D492" s="107"/>
      <c r="H492" s="49"/>
      <c r="K492" s="5"/>
      <c r="L492" s="5"/>
      <c r="M492" s="5"/>
      <c r="N492" s="5"/>
    </row>
    <row r="493" spans="1:14" s="4" customFormat="1" ht="12.75" customHeight="1" x14ac:dyDescent="0.2">
      <c r="A493" s="18"/>
      <c r="B493" s="18"/>
      <c r="C493" s="22"/>
      <c r="D493" s="107"/>
      <c r="H493" s="49"/>
      <c r="K493" s="5"/>
      <c r="L493" s="5"/>
      <c r="M493" s="5"/>
      <c r="N493" s="5"/>
    </row>
    <row r="494" spans="1:14" s="4" customFormat="1" ht="12.75" customHeight="1" x14ac:dyDescent="0.2">
      <c r="A494" s="18"/>
      <c r="B494" s="18"/>
      <c r="C494" s="22"/>
      <c r="D494" s="107"/>
      <c r="H494" s="49"/>
      <c r="K494" s="5"/>
      <c r="L494" s="5"/>
      <c r="M494" s="5"/>
      <c r="N494" s="5"/>
    </row>
    <row r="495" spans="1:14" s="4" customFormat="1" ht="12.75" customHeight="1" x14ac:dyDescent="0.2">
      <c r="A495" s="18"/>
      <c r="B495" s="18"/>
      <c r="C495" s="22"/>
      <c r="D495" s="107"/>
      <c r="H495" s="49"/>
      <c r="K495" s="5"/>
      <c r="L495" s="5"/>
      <c r="M495" s="5"/>
      <c r="N495" s="5"/>
    </row>
    <row r="496" spans="1:14" s="4" customFormat="1" ht="12.75" customHeight="1" x14ac:dyDescent="0.2">
      <c r="A496" s="18"/>
      <c r="B496" s="18"/>
      <c r="C496" s="22"/>
      <c r="D496" s="107"/>
      <c r="H496" s="49"/>
      <c r="K496" s="5"/>
      <c r="L496" s="5"/>
      <c r="M496" s="5"/>
      <c r="N496" s="5"/>
    </row>
    <row r="497" spans="1:14" s="4" customFormat="1" ht="12.75" customHeight="1" x14ac:dyDescent="0.2">
      <c r="A497" s="18"/>
      <c r="B497" s="18"/>
      <c r="C497" s="22"/>
      <c r="D497" s="107"/>
      <c r="H497" s="49"/>
      <c r="K497" s="5"/>
      <c r="L497" s="5"/>
      <c r="M497" s="5"/>
      <c r="N497" s="5"/>
    </row>
    <row r="498" spans="1:14" s="4" customFormat="1" ht="12.75" customHeight="1" x14ac:dyDescent="0.2">
      <c r="A498" s="18"/>
      <c r="B498" s="18"/>
      <c r="C498" s="22"/>
      <c r="D498" s="107"/>
      <c r="H498" s="49"/>
      <c r="K498" s="5"/>
      <c r="L498" s="5"/>
      <c r="M498" s="5"/>
      <c r="N498" s="5"/>
    </row>
    <row r="499" spans="1:14" s="4" customFormat="1" ht="12.75" customHeight="1" x14ac:dyDescent="0.2">
      <c r="A499" s="18"/>
      <c r="B499" s="18"/>
      <c r="C499" s="22"/>
      <c r="D499" s="107"/>
      <c r="H499" s="49"/>
      <c r="K499" s="5"/>
      <c r="L499" s="5"/>
      <c r="M499" s="5"/>
      <c r="N499" s="5"/>
    </row>
    <row r="500" spans="1:14" s="4" customFormat="1" ht="12.75" customHeight="1" x14ac:dyDescent="0.2">
      <c r="A500" s="18"/>
      <c r="B500" s="18"/>
      <c r="C500" s="22"/>
      <c r="D500" s="107"/>
      <c r="H500" s="49"/>
      <c r="K500" s="5"/>
      <c r="L500" s="5"/>
      <c r="M500" s="5"/>
      <c r="N500" s="5"/>
    </row>
    <row r="501" spans="1:14" s="4" customFormat="1" ht="12.75" customHeight="1" x14ac:dyDescent="0.2">
      <c r="A501" s="18"/>
      <c r="B501" s="18"/>
      <c r="C501" s="22"/>
      <c r="D501" s="107"/>
      <c r="H501" s="49"/>
      <c r="K501" s="5"/>
      <c r="L501" s="5"/>
      <c r="M501" s="5"/>
      <c r="N501" s="5"/>
    </row>
    <row r="502" spans="1:14" s="4" customFormat="1" ht="12.75" customHeight="1" x14ac:dyDescent="0.2">
      <c r="A502" s="18"/>
      <c r="B502" s="18"/>
      <c r="C502" s="22"/>
      <c r="D502" s="107"/>
      <c r="H502" s="49"/>
      <c r="K502" s="5"/>
      <c r="L502" s="5"/>
      <c r="M502" s="5"/>
      <c r="N502" s="5"/>
    </row>
    <row r="503" spans="1:14" s="4" customFormat="1" ht="12.75" customHeight="1" x14ac:dyDescent="0.2">
      <c r="A503" s="18"/>
      <c r="B503" s="18"/>
      <c r="C503" s="22"/>
      <c r="D503" s="107"/>
      <c r="H503" s="49"/>
      <c r="K503" s="5"/>
      <c r="L503" s="5"/>
      <c r="M503" s="5"/>
      <c r="N503" s="5"/>
    </row>
    <row r="504" spans="1:14" s="4" customFormat="1" ht="12.75" customHeight="1" x14ac:dyDescent="0.2">
      <c r="A504" s="18"/>
      <c r="B504" s="18"/>
      <c r="C504" s="22"/>
      <c r="D504" s="107"/>
      <c r="H504" s="49"/>
      <c r="K504" s="5"/>
      <c r="L504" s="5"/>
      <c r="M504" s="5"/>
      <c r="N504" s="5"/>
    </row>
    <row r="505" spans="1:14" s="4" customFormat="1" ht="12.75" customHeight="1" x14ac:dyDescent="0.2">
      <c r="A505" s="18"/>
      <c r="B505" s="18"/>
      <c r="C505" s="22"/>
      <c r="D505" s="107"/>
      <c r="H505" s="49"/>
      <c r="K505" s="5"/>
      <c r="L505" s="5"/>
      <c r="M505" s="5"/>
      <c r="N505" s="5"/>
    </row>
    <row r="506" spans="1:14" s="4" customFormat="1" ht="12.75" customHeight="1" x14ac:dyDescent="0.2">
      <c r="A506" s="18"/>
      <c r="B506" s="18"/>
      <c r="C506" s="22"/>
      <c r="D506" s="107"/>
      <c r="H506" s="49"/>
      <c r="K506" s="5"/>
      <c r="L506" s="5"/>
      <c r="M506" s="5"/>
      <c r="N506" s="5"/>
    </row>
    <row r="507" spans="1:14" s="4" customFormat="1" ht="12.75" customHeight="1" x14ac:dyDescent="0.2">
      <c r="A507" s="18"/>
      <c r="B507" s="18"/>
      <c r="C507" s="22"/>
      <c r="D507" s="107"/>
      <c r="H507" s="49"/>
      <c r="K507" s="5"/>
      <c r="L507" s="5"/>
      <c r="M507" s="5"/>
      <c r="N507" s="5"/>
    </row>
    <row r="508" spans="1:14" s="4" customFormat="1" ht="12.75" customHeight="1" x14ac:dyDescent="0.2">
      <c r="A508" s="18"/>
      <c r="B508" s="18"/>
      <c r="C508" s="22"/>
      <c r="D508" s="107"/>
      <c r="H508" s="49"/>
      <c r="K508" s="5"/>
      <c r="L508" s="5"/>
      <c r="M508" s="5"/>
      <c r="N508" s="5"/>
    </row>
    <row r="509" spans="1:14" s="4" customFormat="1" ht="12.75" customHeight="1" x14ac:dyDescent="0.2">
      <c r="A509" s="18"/>
      <c r="B509" s="18"/>
      <c r="C509" s="22"/>
      <c r="D509" s="107"/>
      <c r="H509" s="49"/>
      <c r="K509" s="5"/>
      <c r="L509" s="5"/>
      <c r="M509" s="5"/>
      <c r="N509" s="5"/>
    </row>
    <row r="510" spans="1:14" s="4" customFormat="1" ht="12.75" customHeight="1" x14ac:dyDescent="0.2">
      <c r="A510" s="18"/>
      <c r="B510" s="18"/>
      <c r="C510" s="22"/>
      <c r="D510" s="107"/>
      <c r="H510" s="49"/>
      <c r="K510" s="5"/>
      <c r="L510" s="5"/>
      <c r="M510" s="5"/>
      <c r="N510" s="5"/>
    </row>
    <row r="511" spans="1:14" s="4" customFormat="1" ht="12.75" customHeight="1" x14ac:dyDescent="0.2">
      <c r="A511" s="18"/>
      <c r="B511" s="18"/>
      <c r="C511" s="22"/>
      <c r="D511" s="107"/>
      <c r="H511" s="49"/>
      <c r="K511" s="5"/>
      <c r="L511" s="5"/>
      <c r="M511" s="5"/>
      <c r="N511" s="5"/>
    </row>
    <row r="512" spans="1:14" s="4" customFormat="1" ht="12.75" customHeight="1" x14ac:dyDescent="0.2">
      <c r="A512" s="18"/>
      <c r="B512" s="18"/>
      <c r="C512" s="22"/>
      <c r="D512" s="107"/>
      <c r="H512" s="49"/>
      <c r="K512" s="5"/>
      <c r="L512" s="5"/>
      <c r="M512" s="5"/>
      <c r="N512" s="5"/>
    </row>
    <row r="513" spans="1:14" s="4" customFormat="1" ht="12.75" customHeight="1" x14ac:dyDescent="0.2">
      <c r="A513" s="18"/>
      <c r="B513" s="18"/>
      <c r="C513" s="22"/>
      <c r="D513" s="107"/>
      <c r="H513" s="49"/>
      <c r="K513" s="5"/>
      <c r="L513" s="5"/>
      <c r="M513" s="5"/>
      <c r="N513" s="5"/>
    </row>
    <row r="514" spans="1:14" s="4" customFormat="1" ht="12.75" customHeight="1" x14ac:dyDescent="0.2">
      <c r="A514" s="18"/>
      <c r="B514" s="18"/>
      <c r="C514" s="22"/>
      <c r="D514" s="107"/>
      <c r="H514" s="49"/>
      <c r="K514" s="5"/>
      <c r="L514" s="5"/>
      <c r="M514" s="5"/>
      <c r="N514" s="5"/>
    </row>
    <row r="515" spans="1:14" s="4" customFormat="1" ht="12.75" customHeight="1" x14ac:dyDescent="0.2">
      <c r="A515" s="18"/>
      <c r="B515" s="18"/>
      <c r="C515" s="22"/>
      <c r="D515" s="107"/>
      <c r="H515" s="49"/>
      <c r="K515" s="5"/>
      <c r="L515" s="5"/>
      <c r="M515" s="5"/>
      <c r="N515" s="5"/>
    </row>
    <row r="516" spans="1:14" s="4" customFormat="1" ht="12.75" customHeight="1" x14ac:dyDescent="0.2">
      <c r="A516" s="18"/>
      <c r="B516" s="18"/>
      <c r="C516" s="22"/>
      <c r="D516" s="107"/>
      <c r="H516" s="49"/>
      <c r="K516" s="5"/>
      <c r="L516" s="5"/>
      <c r="M516" s="5"/>
      <c r="N516" s="5"/>
    </row>
    <row r="517" spans="1:14" s="4" customFormat="1" ht="12.75" customHeight="1" x14ac:dyDescent="0.2">
      <c r="A517" s="18"/>
      <c r="B517" s="18"/>
      <c r="C517" s="22"/>
      <c r="D517" s="107"/>
      <c r="H517" s="49"/>
      <c r="K517" s="5"/>
      <c r="L517" s="5"/>
      <c r="M517" s="5"/>
      <c r="N517" s="5"/>
    </row>
    <row r="518" spans="1:14" s="4" customFormat="1" ht="12.75" customHeight="1" x14ac:dyDescent="0.2">
      <c r="A518" s="18"/>
      <c r="B518" s="18"/>
      <c r="C518" s="22"/>
      <c r="D518" s="107"/>
      <c r="H518" s="49"/>
      <c r="K518" s="5"/>
      <c r="L518" s="5"/>
      <c r="M518" s="5"/>
      <c r="N518" s="5"/>
    </row>
    <row r="519" spans="1:14" s="4" customFormat="1" ht="12.75" customHeight="1" x14ac:dyDescent="0.2">
      <c r="A519" s="18"/>
      <c r="B519" s="18"/>
      <c r="C519" s="22"/>
      <c r="D519" s="107"/>
      <c r="H519" s="49"/>
      <c r="K519" s="5"/>
      <c r="L519" s="5"/>
      <c r="M519" s="5"/>
      <c r="N519" s="5"/>
    </row>
    <row r="520" spans="1:14" s="4" customFormat="1" ht="12.75" customHeight="1" x14ac:dyDescent="0.2">
      <c r="A520" s="18"/>
      <c r="B520" s="18"/>
      <c r="C520" s="22"/>
      <c r="D520" s="107"/>
      <c r="H520" s="49"/>
      <c r="K520" s="5"/>
      <c r="L520" s="5"/>
      <c r="M520" s="5"/>
      <c r="N520" s="5"/>
    </row>
    <row r="521" spans="1:14" s="4" customFormat="1" ht="12.75" customHeight="1" x14ac:dyDescent="0.2">
      <c r="A521" s="18"/>
      <c r="B521" s="18"/>
      <c r="C521" s="22"/>
      <c r="D521" s="107"/>
      <c r="H521" s="49"/>
      <c r="K521" s="5"/>
      <c r="L521" s="5"/>
      <c r="M521" s="5"/>
      <c r="N521" s="5"/>
    </row>
    <row r="522" spans="1:14" s="4" customFormat="1" ht="12.75" customHeight="1" x14ac:dyDescent="0.2">
      <c r="A522" s="18"/>
      <c r="B522" s="18"/>
      <c r="C522" s="22"/>
      <c r="D522" s="107"/>
      <c r="H522" s="49"/>
      <c r="K522" s="5"/>
      <c r="L522" s="5"/>
      <c r="M522" s="5"/>
      <c r="N522" s="5"/>
    </row>
    <row r="523" spans="1:14" s="4" customFormat="1" ht="12.75" customHeight="1" x14ac:dyDescent="0.2">
      <c r="A523" s="18"/>
      <c r="B523" s="18"/>
      <c r="C523" s="22"/>
      <c r="D523" s="107"/>
      <c r="H523" s="49"/>
      <c r="K523" s="5"/>
      <c r="L523" s="5"/>
      <c r="M523" s="5"/>
      <c r="N523" s="5"/>
    </row>
    <row r="524" spans="1:14" s="4" customFormat="1" ht="12.75" customHeight="1" x14ac:dyDescent="0.2">
      <c r="A524" s="18"/>
      <c r="B524" s="18"/>
      <c r="C524" s="22"/>
      <c r="D524" s="107"/>
      <c r="H524" s="49"/>
      <c r="K524" s="5"/>
      <c r="L524" s="5"/>
      <c r="M524" s="5"/>
      <c r="N524" s="5"/>
    </row>
    <row r="525" spans="1:14" s="4" customFormat="1" ht="12.75" customHeight="1" x14ac:dyDescent="0.2">
      <c r="A525" s="18"/>
      <c r="B525" s="18"/>
      <c r="C525" s="22"/>
      <c r="D525" s="107"/>
      <c r="H525" s="49"/>
      <c r="K525" s="5"/>
      <c r="L525" s="5"/>
      <c r="M525" s="5"/>
      <c r="N525" s="5"/>
    </row>
    <row r="526" spans="1:14" s="4" customFormat="1" ht="12.75" customHeight="1" x14ac:dyDescent="0.2">
      <c r="A526" s="18"/>
      <c r="B526" s="18"/>
      <c r="C526" s="22"/>
      <c r="D526" s="107"/>
      <c r="H526" s="49"/>
      <c r="K526" s="5"/>
      <c r="L526" s="5"/>
      <c r="M526" s="5"/>
      <c r="N526" s="5"/>
    </row>
    <row r="527" spans="1:14" s="4" customFormat="1" ht="12.75" customHeight="1" x14ac:dyDescent="0.2">
      <c r="A527" s="18"/>
      <c r="B527" s="18"/>
      <c r="C527" s="22"/>
      <c r="D527" s="107"/>
      <c r="H527" s="49"/>
      <c r="K527" s="5"/>
      <c r="L527" s="5"/>
      <c r="M527" s="5"/>
      <c r="N527" s="5"/>
    </row>
    <row r="528" spans="1:14" s="4" customFormat="1" ht="12.75" customHeight="1" x14ac:dyDescent="0.2">
      <c r="A528" s="18"/>
      <c r="B528" s="18"/>
      <c r="C528" s="22"/>
      <c r="D528" s="107"/>
      <c r="H528" s="49"/>
      <c r="K528" s="5"/>
      <c r="L528" s="5"/>
      <c r="M528" s="5"/>
      <c r="N528" s="5"/>
    </row>
    <row r="529" spans="1:14" s="4" customFormat="1" ht="12.75" customHeight="1" x14ac:dyDescent="0.2">
      <c r="A529" s="18"/>
      <c r="B529" s="18"/>
      <c r="C529" s="22"/>
      <c r="D529" s="107"/>
      <c r="H529" s="49"/>
      <c r="K529" s="5"/>
      <c r="L529" s="5"/>
      <c r="M529" s="5"/>
      <c r="N529" s="5"/>
    </row>
    <row r="530" spans="1:14" s="4" customFormat="1" ht="12.75" customHeight="1" x14ac:dyDescent="0.2">
      <c r="A530" s="18"/>
      <c r="B530" s="18"/>
      <c r="C530" s="22"/>
      <c r="D530" s="107"/>
      <c r="H530" s="49"/>
      <c r="K530" s="5"/>
      <c r="L530" s="5"/>
      <c r="M530" s="5"/>
      <c r="N530" s="5"/>
    </row>
    <row r="531" spans="1:14" s="4" customFormat="1" ht="12.75" customHeight="1" x14ac:dyDescent="0.2">
      <c r="A531" s="18"/>
      <c r="B531" s="18"/>
      <c r="C531" s="22"/>
      <c r="D531" s="107"/>
      <c r="H531" s="49"/>
      <c r="K531" s="5"/>
      <c r="L531" s="5"/>
      <c r="M531" s="5"/>
      <c r="N531" s="5"/>
    </row>
    <row r="532" spans="1:14" s="4" customFormat="1" ht="12.75" customHeight="1" x14ac:dyDescent="0.2">
      <c r="A532" s="18"/>
      <c r="B532" s="18"/>
      <c r="C532" s="22"/>
      <c r="D532" s="107"/>
      <c r="H532" s="49"/>
      <c r="K532" s="5"/>
      <c r="L532" s="5"/>
      <c r="M532" s="5"/>
      <c r="N532" s="5"/>
    </row>
    <row r="533" spans="1:14" s="4" customFormat="1" ht="12.75" customHeight="1" x14ac:dyDescent="0.2">
      <c r="A533" s="18"/>
      <c r="B533" s="18"/>
      <c r="C533" s="22"/>
      <c r="D533" s="107"/>
      <c r="H533" s="49"/>
      <c r="K533" s="5"/>
      <c r="L533" s="5"/>
      <c r="M533" s="5"/>
      <c r="N533" s="5"/>
    </row>
    <row r="534" spans="1:14" s="4" customFormat="1" ht="12.75" customHeight="1" x14ac:dyDescent="0.2">
      <c r="A534" s="18"/>
      <c r="B534" s="18"/>
      <c r="C534" s="22"/>
      <c r="D534" s="107"/>
      <c r="H534" s="49"/>
      <c r="K534" s="5"/>
      <c r="L534" s="5"/>
      <c r="M534" s="5"/>
      <c r="N534" s="5"/>
    </row>
    <row r="535" spans="1:14" s="4" customFormat="1" ht="12.75" customHeight="1" x14ac:dyDescent="0.2">
      <c r="A535" s="18"/>
      <c r="B535" s="18"/>
      <c r="C535" s="22"/>
      <c r="D535" s="107"/>
      <c r="H535" s="49"/>
      <c r="K535" s="5"/>
      <c r="L535" s="5"/>
      <c r="M535" s="5"/>
      <c r="N535" s="5"/>
    </row>
    <row r="536" spans="1:14" s="4" customFormat="1" ht="12.75" customHeight="1" x14ac:dyDescent="0.2">
      <c r="A536" s="18"/>
      <c r="B536" s="18"/>
      <c r="C536" s="22"/>
      <c r="D536" s="107"/>
      <c r="H536" s="49"/>
      <c r="K536" s="5"/>
      <c r="L536" s="5"/>
      <c r="M536" s="5"/>
      <c r="N536" s="5"/>
    </row>
    <row r="537" spans="1:14" s="4" customFormat="1" ht="12.75" customHeight="1" x14ac:dyDescent="0.2">
      <c r="A537" s="18"/>
      <c r="B537" s="18"/>
      <c r="C537" s="22"/>
      <c r="D537" s="107"/>
      <c r="H537" s="49"/>
      <c r="K537" s="5"/>
      <c r="L537" s="5"/>
      <c r="M537" s="5"/>
      <c r="N537" s="5"/>
    </row>
    <row r="538" spans="1:14" s="4" customFormat="1" ht="12.75" customHeight="1" x14ac:dyDescent="0.2">
      <c r="A538" s="18"/>
      <c r="B538" s="18"/>
      <c r="C538" s="22"/>
      <c r="D538" s="107"/>
      <c r="H538" s="49"/>
      <c r="K538" s="5"/>
      <c r="L538" s="5"/>
      <c r="M538" s="5"/>
      <c r="N538" s="5"/>
    </row>
    <row r="539" spans="1:14" s="4" customFormat="1" ht="12.75" customHeight="1" x14ac:dyDescent="0.2">
      <c r="A539" s="18"/>
      <c r="B539" s="18"/>
      <c r="C539" s="22"/>
      <c r="D539" s="107"/>
      <c r="H539" s="49"/>
      <c r="K539" s="5"/>
      <c r="L539" s="5"/>
      <c r="M539" s="5"/>
      <c r="N539" s="5"/>
    </row>
    <row r="540" spans="1:14" s="4" customFormat="1" ht="12.75" customHeight="1" x14ac:dyDescent="0.2">
      <c r="A540" s="18"/>
      <c r="B540" s="18"/>
      <c r="C540" s="22"/>
      <c r="D540" s="107"/>
      <c r="H540" s="49"/>
      <c r="K540" s="5"/>
      <c r="L540" s="5"/>
      <c r="M540" s="5"/>
      <c r="N540" s="5"/>
    </row>
    <row r="541" spans="1:14" s="4" customFormat="1" ht="12.75" customHeight="1" x14ac:dyDescent="0.2">
      <c r="A541" s="18"/>
      <c r="B541" s="18"/>
      <c r="C541" s="22"/>
      <c r="D541" s="107"/>
      <c r="H541" s="49"/>
      <c r="K541" s="5"/>
      <c r="L541" s="5"/>
      <c r="M541" s="5"/>
      <c r="N541" s="5"/>
    </row>
    <row r="542" spans="1:14" s="4" customFormat="1" ht="12.75" customHeight="1" x14ac:dyDescent="0.2">
      <c r="A542" s="18"/>
      <c r="B542" s="18"/>
      <c r="C542" s="22"/>
      <c r="D542" s="107"/>
      <c r="H542" s="49"/>
      <c r="K542" s="5"/>
      <c r="L542" s="5"/>
      <c r="M542" s="5"/>
      <c r="N542" s="5"/>
    </row>
    <row r="543" spans="1:14" s="4" customFormat="1" ht="12.75" customHeight="1" x14ac:dyDescent="0.2">
      <c r="A543" s="18"/>
      <c r="B543" s="18"/>
      <c r="C543" s="22"/>
      <c r="D543" s="107"/>
      <c r="H543" s="49"/>
      <c r="K543" s="5"/>
      <c r="L543" s="5"/>
      <c r="M543" s="5"/>
      <c r="N543" s="5"/>
    </row>
    <row r="544" spans="1:14" s="4" customFormat="1" ht="12.75" customHeight="1" x14ac:dyDescent="0.2">
      <c r="A544" s="18"/>
      <c r="B544" s="18"/>
      <c r="C544" s="22"/>
      <c r="D544" s="107"/>
      <c r="H544" s="49"/>
      <c r="K544" s="5"/>
      <c r="L544" s="5"/>
      <c r="M544" s="5"/>
      <c r="N544" s="5"/>
    </row>
    <row r="545" spans="1:14" s="4" customFormat="1" ht="12.75" customHeight="1" x14ac:dyDescent="0.2">
      <c r="A545" s="18"/>
      <c r="B545" s="18"/>
      <c r="C545" s="22"/>
      <c r="D545" s="107"/>
      <c r="H545" s="49"/>
      <c r="K545" s="5"/>
      <c r="L545" s="5"/>
      <c r="M545" s="5"/>
      <c r="N545" s="5"/>
    </row>
    <row r="546" spans="1:14" s="4" customFormat="1" ht="12.75" customHeight="1" x14ac:dyDescent="0.2">
      <c r="A546" s="18"/>
      <c r="B546" s="18"/>
      <c r="C546" s="22"/>
      <c r="D546" s="107"/>
      <c r="H546" s="49"/>
      <c r="K546" s="5"/>
      <c r="L546" s="5"/>
      <c r="M546" s="5"/>
      <c r="N546" s="5"/>
    </row>
    <row r="547" spans="1:14" s="4" customFormat="1" ht="12.75" customHeight="1" x14ac:dyDescent="0.2">
      <c r="A547" s="18"/>
      <c r="B547" s="18"/>
      <c r="C547" s="22"/>
      <c r="D547" s="107"/>
      <c r="H547" s="49"/>
      <c r="K547" s="5"/>
      <c r="L547" s="5"/>
      <c r="M547" s="5"/>
      <c r="N547" s="5"/>
    </row>
    <row r="548" spans="1:14" s="4" customFormat="1" ht="12.75" customHeight="1" x14ac:dyDescent="0.2">
      <c r="A548" s="18"/>
      <c r="B548" s="18"/>
      <c r="C548" s="22"/>
      <c r="D548" s="107"/>
      <c r="H548" s="49"/>
      <c r="K548" s="5"/>
      <c r="L548" s="5"/>
      <c r="M548" s="5"/>
      <c r="N548" s="5"/>
    </row>
    <row r="549" spans="1:14" s="4" customFormat="1" ht="12.75" customHeight="1" x14ac:dyDescent="0.2">
      <c r="A549" s="18"/>
      <c r="B549" s="18"/>
      <c r="C549" s="22"/>
      <c r="D549" s="107"/>
      <c r="H549" s="49"/>
      <c r="K549" s="5"/>
      <c r="L549" s="5"/>
      <c r="M549" s="5"/>
      <c r="N549" s="5"/>
    </row>
    <row r="550" spans="1:14" s="4" customFormat="1" ht="12.75" customHeight="1" x14ac:dyDescent="0.2">
      <c r="A550" s="18"/>
      <c r="B550" s="18"/>
      <c r="C550" s="22"/>
      <c r="D550" s="107"/>
      <c r="H550" s="49"/>
      <c r="K550" s="5"/>
      <c r="L550" s="5"/>
      <c r="M550" s="5"/>
      <c r="N550" s="5"/>
    </row>
    <row r="551" spans="1:14" s="4" customFormat="1" ht="12.75" customHeight="1" x14ac:dyDescent="0.2">
      <c r="A551" s="18"/>
      <c r="B551" s="18"/>
      <c r="C551" s="22"/>
      <c r="D551" s="107"/>
      <c r="H551" s="49"/>
      <c r="K551" s="5"/>
      <c r="L551" s="5"/>
      <c r="M551" s="5"/>
      <c r="N551" s="5"/>
    </row>
    <row r="552" spans="1:14" s="4" customFormat="1" ht="12.75" customHeight="1" x14ac:dyDescent="0.2">
      <c r="A552" s="18"/>
      <c r="B552" s="18"/>
      <c r="C552" s="22"/>
      <c r="D552" s="107"/>
      <c r="H552" s="49"/>
      <c r="K552" s="5"/>
      <c r="L552" s="5"/>
      <c r="M552" s="5"/>
      <c r="N552" s="5"/>
    </row>
    <row r="553" spans="1:14" s="4" customFormat="1" ht="12.75" customHeight="1" x14ac:dyDescent="0.2">
      <c r="A553" s="18"/>
      <c r="B553" s="18"/>
      <c r="C553" s="22"/>
      <c r="D553" s="107"/>
      <c r="H553" s="49"/>
      <c r="K553" s="5"/>
      <c r="L553" s="5"/>
      <c r="M553" s="5"/>
      <c r="N553" s="5"/>
    </row>
    <row r="554" spans="1:14" s="4" customFormat="1" ht="12.75" customHeight="1" x14ac:dyDescent="0.2">
      <c r="A554" s="18"/>
      <c r="B554" s="18"/>
      <c r="C554" s="22"/>
      <c r="D554" s="107"/>
      <c r="H554" s="49"/>
      <c r="K554" s="5"/>
      <c r="L554" s="5"/>
      <c r="M554" s="5"/>
      <c r="N554" s="5"/>
    </row>
    <row r="555" spans="1:14" s="4" customFormat="1" ht="12.75" customHeight="1" x14ac:dyDescent="0.2">
      <c r="A555" s="18"/>
      <c r="B555" s="18"/>
      <c r="C555" s="22"/>
      <c r="D555" s="107"/>
      <c r="H555" s="49"/>
      <c r="K555" s="5"/>
      <c r="L555" s="5"/>
      <c r="M555" s="5"/>
      <c r="N555" s="5"/>
    </row>
    <row r="556" spans="1:14" s="4" customFormat="1" ht="12.75" customHeight="1" x14ac:dyDescent="0.2">
      <c r="A556" s="18"/>
      <c r="B556" s="18"/>
      <c r="C556" s="22"/>
      <c r="D556" s="107"/>
      <c r="H556" s="49"/>
      <c r="K556" s="5"/>
      <c r="L556" s="5"/>
      <c r="M556" s="5"/>
      <c r="N556" s="5"/>
    </row>
    <row r="557" spans="1:14" s="4" customFormat="1" ht="12.75" customHeight="1" x14ac:dyDescent="0.2">
      <c r="A557" s="18"/>
      <c r="B557" s="18"/>
      <c r="C557" s="22"/>
      <c r="D557" s="107"/>
      <c r="H557" s="49"/>
      <c r="K557" s="5"/>
      <c r="L557" s="5"/>
      <c r="M557" s="5"/>
      <c r="N557" s="5"/>
    </row>
    <row r="558" spans="1:14" s="4" customFormat="1" ht="12.75" customHeight="1" x14ac:dyDescent="0.2">
      <c r="A558" s="18"/>
      <c r="B558" s="18"/>
      <c r="C558" s="22"/>
      <c r="D558" s="107"/>
      <c r="H558" s="49"/>
      <c r="K558" s="5"/>
      <c r="L558" s="5"/>
      <c r="M558" s="5"/>
      <c r="N558" s="5"/>
    </row>
    <row r="559" spans="1:14" s="4" customFormat="1" ht="12.75" customHeight="1" x14ac:dyDescent="0.2">
      <c r="A559" s="18"/>
      <c r="B559" s="18"/>
      <c r="C559" s="22"/>
      <c r="D559" s="107"/>
      <c r="H559" s="49"/>
      <c r="K559" s="5"/>
      <c r="L559" s="5"/>
      <c r="M559" s="5"/>
      <c r="N559" s="5"/>
    </row>
    <row r="560" spans="1:14" s="4" customFormat="1" ht="12.75" customHeight="1" x14ac:dyDescent="0.2">
      <c r="A560" s="18"/>
      <c r="B560" s="18"/>
      <c r="C560" s="22"/>
      <c r="D560" s="107"/>
      <c r="H560" s="49"/>
      <c r="K560" s="5"/>
      <c r="L560" s="5"/>
      <c r="M560" s="5"/>
      <c r="N560" s="5"/>
    </row>
    <row r="561" spans="1:14" s="4" customFormat="1" ht="12.75" customHeight="1" x14ac:dyDescent="0.2">
      <c r="A561" s="18"/>
      <c r="B561" s="18"/>
      <c r="C561" s="22"/>
      <c r="D561" s="107"/>
      <c r="H561" s="49"/>
      <c r="K561" s="5"/>
      <c r="L561" s="5"/>
      <c r="M561" s="5"/>
      <c r="N561" s="5"/>
    </row>
    <row r="562" spans="1:14" s="4" customFormat="1" ht="12.75" customHeight="1" x14ac:dyDescent="0.2">
      <c r="A562" s="18"/>
      <c r="B562" s="18"/>
      <c r="C562" s="22"/>
      <c r="D562" s="107"/>
      <c r="H562" s="49"/>
      <c r="K562" s="5"/>
      <c r="L562" s="5"/>
      <c r="M562" s="5"/>
      <c r="N562" s="5"/>
    </row>
    <row r="563" spans="1:14" s="4" customFormat="1" ht="12.75" customHeight="1" x14ac:dyDescent="0.2">
      <c r="A563" s="18"/>
      <c r="B563" s="18"/>
      <c r="C563" s="22"/>
      <c r="D563" s="107"/>
      <c r="H563" s="49"/>
      <c r="K563" s="5"/>
      <c r="L563" s="5"/>
      <c r="M563" s="5"/>
      <c r="N563" s="5"/>
    </row>
    <row r="564" spans="1:14" s="4" customFormat="1" ht="12.75" customHeight="1" x14ac:dyDescent="0.2">
      <c r="A564" s="18"/>
      <c r="B564" s="18"/>
      <c r="C564" s="22"/>
      <c r="D564" s="107"/>
      <c r="H564" s="49"/>
      <c r="K564" s="5"/>
      <c r="L564" s="5"/>
      <c r="M564" s="5"/>
      <c r="N564" s="5"/>
    </row>
    <row r="565" spans="1:14" s="4" customFormat="1" ht="12.75" customHeight="1" x14ac:dyDescent="0.2">
      <c r="A565" s="18"/>
      <c r="B565" s="18"/>
      <c r="C565" s="22"/>
      <c r="D565" s="107"/>
      <c r="H565" s="49"/>
      <c r="K565" s="5"/>
      <c r="L565" s="5"/>
      <c r="M565" s="5"/>
      <c r="N565" s="5"/>
    </row>
    <row r="566" spans="1:14" s="4" customFormat="1" ht="12.75" customHeight="1" x14ac:dyDescent="0.2">
      <c r="A566" s="18"/>
      <c r="B566" s="18"/>
      <c r="C566" s="22"/>
      <c r="D566" s="107"/>
      <c r="H566" s="49"/>
      <c r="K566" s="5"/>
      <c r="L566" s="5"/>
      <c r="M566" s="5"/>
      <c r="N566" s="5"/>
    </row>
    <row r="567" spans="1:14" s="4" customFormat="1" ht="12.75" customHeight="1" x14ac:dyDescent="0.2">
      <c r="A567" s="18"/>
      <c r="B567" s="18"/>
      <c r="C567" s="22"/>
      <c r="D567" s="107"/>
      <c r="H567" s="49"/>
      <c r="K567" s="5"/>
      <c r="L567" s="5"/>
      <c r="M567" s="5"/>
      <c r="N567" s="5"/>
    </row>
    <row r="568" spans="1:14" s="4" customFormat="1" ht="12.75" customHeight="1" x14ac:dyDescent="0.2">
      <c r="A568" s="18"/>
      <c r="B568" s="18"/>
      <c r="C568" s="22"/>
      <c r="D568" s="107"/>
      <c r="H568" s="49"/>
      <c r="K568" s="5"/>
      <c r="L568" s="5"/>
      <c r="M568" s="5"/>
      <c r="N568" s="5"/>
    </row>
    <row r="569" spans="1:14" s="4" customFormat="1" ht="12.75" customHeight="1" x14ac:dyDescent="0.2">
      <c r="A569" s="18"/>
      <c r="B569" s="18"/>
      <c r="C569" s="22"/>
      <c r="D569" s="107"/>
      <c r="H569" s="49"/>
      <c r="K569" s="5"/>
      <c r="L569" s="5"/>
      <c r="M569" s="5"/>
      <c r="N569" s="5"/>
    </row>
    <row r="570" spans="1:14" s="4" customFormat="1" ht="12.75" customHeight="1" x14ac:dyDescent="0.2">
      <c r="A570" s="18"/>
      <c r="B570" s="18"/>
      <c r="C570" s="22"/>
      <c r="D570" s="107"/>
      <c r="H570" s="49"/>
      <c r="K570" s="5"/>
      <c r="L570" s="5"/>
      <c r="M570" s="5"/>
      <c r="N570" s="5"/>
    </row>
    <row r="571" spans="1:14" s="4" customFormat="1" ht="12.75" customHeight="1" x14ac:dyDescent="0.2">
      <c r="A571" s="18"/>
      <c r="B571" s="18"/>
      <c r="C571" s="22"/>
      <c r="D571" s="107"/>
      <c r="H571" s="49"/>
      <c r="K571" s="5"/>
      <c r="L571" s="5"/>
      <c r="M571" s="5"/>
      <c r="N571" s="5"/>
    </row>
    <row r="572" spans="1:14" s="4" customFormat="1" ht="12.75" customHeight="1" x14ac:dyDescent="0.2">
      <c r="A572" s="18"/>
      <c r="B572" s="18"/>
      <c r="C572" s="22"/>
      <c r="D572" s="107"/>
      <c r="H572" s="49"/>
      <c r="K572" s="5"/>
      <c r="L572" s="5"/>
      <c r="M572" s="5"/>
      <c r="N572" s="5"/>
    </row>
    <row r="573" spans="1:14" s="4" customFormat="1" ht="12.75" customHeight="1" x14ac:dyDescent="0.2">
      <c r="A573" s="18"/>
      <c r="B573" s="18"/>
      <c r="C573" s="22"/>
      <c r="D573" s="107"/>
      <c r="H573" s="49"/>
      <c r="K573" s="5"/>
      <c r="L573" s="5"/>
      <c r="M573" s="5"/>
      <c r="N573" s="5"/>
    </row>
    <row r="574" spans="1:14" s="4" customFormat="1" ht="12.75" customHeight="1" x14ac:dyDescent="0.2">
      <c r="A574" s="18"/>
      <c r="B574" s="18"/>
      <c r="C574" s="22"/>
      <c r="D574" s="107"/>
      <c r="H574" s="49"/>
      <c r="K574" s="5"/>
      <c r="L574" s="5"/>
      <c r="M574" s="5"/>
      <c r="N574" s="5"/>
    </row>
    <row r="575" spans="1:14" s="4" customFormat="1" ht="12.75" customHeight="1" x14ac:dyDescent="0.2">
      <c r="A575" s="18"/>
      <c r="B575" s="18"/>
      <c r="C575" s="22"/>
      <c r="D575" s="107"/>
      <c r="H575" s="49"/>
      <c r="K575" s="5"/>
      <c r="L575" s="5"/>
      <c r="M575" s="5"/>
      <c r="N575" s="5"/>
    </row>
    <row r="576" spans="1:14" s="4" customFormat="1" ht="12.75" customHeight="1" x14ac:dyDescent="0.2">
      <c r="A576" s="18"/>
      <c r="B576" s="18"/>
      <c r="C576" s="22"/>
      <c r="D576" s="107"/>
      <c r="H576" s="49"/>
      <c r="K576" s="5"/>
      <c r="L576" s="5"/>
      <c r="M576" s="5"/>
      <c r="N576" s="5"/>
    </row>
    <row r="577" spans="1:14" s="4" customFormat="1" ht="12.75" customHeight="1" x14ac:dyDescent="0.2">
      <c r="A577" s="18"/>
      <c r="B577" s="18"/>
      <c r="C577" s="22"/>
      <c r="D577" s="107"/>
      <c r="H577" s="49"/>
      <c r="K577" s="5"/>
      <c r="L577" s="5"/>
      <c r="M577" s="5"/>
      <c r="N577" s="5"/>
    </row>
    <row r="578" spans="1:14" s="4" customFormat="1" ht="12.75" customHeight="1" x14ac:dyDescent="0.2">
      <c r="A578" s="18"/>
      <c r="B578" s="18"/>
      <c r="C578" s="22"/>
      <c r="D578" s="107"/>
      <c r="H578" s="49"/>
      <c r="K578" s="5"/>
      <c r="L578" s="5"/>
      <c r="M578" s="5"/>
      <c r="N578" s="5"/>
    </row>
    <row r="579" spans="1:14" s="4" customFormat="1" ht="12.75" customHeight="1" x14ac:dyDescent="0.2">
      <c r="A579" s="18"/>
      <c r="B579" s="18"/>
      <c r="C579" s="22"/>
      <c r="D579" s="107"/>
      <c r="H579" s="49"/>
      <c r="K579" s="5"/>
      <c r="L579" s="5"/>
      <c r="M579" s="5"/>
      <c r="N579" s="5"/>
    </row>
    <row r="580" spans="1:14" s="4" customFormat="1" ht="12.75" customHeight="1" x14ac:dyDescent="0.2">
      <c r="A580" s="18"/>
      <c r="B580" s="18"/>
      <c r="C580" s="22"/>
      <c r="D580" s="107"/>
      <c r="H580" s="49"/>
      <c r="K580" s="5"/>
      <c r="L580" s="5"/>
      <c r="M580" s="5"/>
      <c r="N580" s="5"/>
    </row>
  </sheetData>
  <mergeCells count="21">
    <mergeCell ref="D256:E256"/>
    <mergeCell ref="I171:I172"/>
    <mergeCell ref="D204:E204"/>
    <mergeCell ref="D208:E208"/>
    <mergeCell ref="I140:I141"/>
    <mergeCell ref="D13:H13"/>
    <mergeCell ref="D14:H14"/>
    <mergeCell ref="D15:H15"/>
    <mergeCell ref="D16:H16"/>
    <mergeCell ref="D18:H18"/>
    <mergeCell ref="D20:H20"/>
    <mergeCell ref="D22:H22"/>
    <mergeCell ref="D52:E52"/>
    <mergeCell ref="D54:E54"/>
    <mergeCell ref="D58:E58"/>
    <mergeCell ref="D11:H11"/>
    <mergeCell ref="D4:H4"/>
    <mergeCell ref="K4:M4"/>
    <mergeCell ref="D6:H6"/>
    <mergeCell ref="D8:H8"/>
    <mergeCell ref="D10:H10"/>
  </mergeCells>
  <phoneticPr fontId="39" type="noConversion"/>
  <printOptions horizontalCentered="1"/>
  <pageMargins left="0.39370078740157483" right="0.39370078740157483" top="0.59055118110236227" bottom="0.59055118110236227" header="0.27559055118110237" footer="0.51181102362204722"/>
  <pageSetup paperSize="9" scale="95" fitToHeight="100" orientation="portrait" r:id="rId1"/>
  <headerFooter alignWithMargins="0"/>
  <rowBreaks count="3" manualBreakCount="3">
    <brk id="128" min="3" max="7" man="1"/>
    <brk id="189" min="3" max="7" man="1"/>
    <brk id="251" min="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NAZWA DZIELNICY</vt:lpstr>
      <vt:lpstr>'NAZWA DZIELNICY'!Obszar_wydruku</vt:lpstr>
      <vt:lpstr>'NAZWA DZIELNICY'!Tytuły_wydruku</vt:lpstr>
    </vt:vector>
  </TitlesOfParts>
  <Company>UMSTW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Ferraris Luca</dc:creator>
  <cp:lastModifiedBy>Cydejko Aleksandra</cp:lastModifiedBy>
  <cp:lastPrinted>2025-03-11T10:54:46Z</cp:lastPrinted>
  <dcterms:created xsi:type="dcterms:W3CDTF">2025-01-20T11:47:42Z</dcterms:created>
  <dcterms:modified xsi:type="dcterms:W3CDTF">2025-03-11T10:55:03Z</dcterms:modified>
</cp:coreProperties>
</file>