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6440" activeTab="2"/>
  </bookViews>
  <sheets>
    <sheet name="Bilans 2020" sheetId="1" r:id="rId1"/>
    <sheet name="Rachunek zysków i strat 2020" sheetId="2" r:id="rId2"/>
    <sheet name="Zestaw.zmian w funduszu 2020" sheetId="3" r:id="rId3"/>
  </sheets>
  <definedNames>
    <definedName name="_xlnm.Print_Area" localSheetId="0">'Bilans 2020'!$A$1:$F$48</definedName>
    <definedName name="Title" localSheetId="1">Tabela2[[#Headers],[Rachunek zysków i strat jednostki ]]</definedName>
    <definedName name="Title" localSheetId="2">Tabela3[[#Headers],[Zestawienie zmian w funduszu jednostki]]</definedName>
    <definedName name="Title">Tabela1[[#Headers],[AKTYWA]]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B30" i="3"/>
  <c r="C19" i="3"/>
  <c r="B19" i="3"/>
  <c r="C8" i="3"/>
  <c r="B8" i="3"/>
  <c r="C39" i="2"/>
  <c r="B39" i="2"/>
  <c r="C35" i="2"/>
  <c r="B35" i="2"/>
  <c r="C31" i="2"/>
  <c r="B31" i="2"/>
  <c r="C30" i="2"/>
  <c r="C27" i="2" s="1"/>
  <c r="B27" i="2"/>
  <c r="C15" i="2"/>
  <c r="B15" i="2"/>
  <c r="C8" i="2"/>
  <c r="B8" i="2"/>
  <c r="C39" i="1"/>
  <c r="B39" i="1"/>
  <c r="C33" i="1"/>
  <c r="B33" i="1"/>
  <c r="F31" i="1"/>
  <c r="E31" i="1"/>
  <c r="C28" i="1"/>
  <c r="B28" i="1"/>
  <c r="F27" i="1"/>
  <c r="E27" i="1"/>
  <c r="C21" i="1"/>
  <c r="B21" i="1"/>
  <c r="F19" i="1"/>
  <c r="E19" i="1"/>
  <c r="E17" i="1" s="1"/>
  <c r="C11" i="1"/>
  <c r="C10" i="1" s="1"/>
  <c r="C8" i="1" s="1"/>
  <c r="B11" i="1"/>
  <c r="B10" i="1" s="1"/>
  <c r="B8" i="1" s="1"/>
  <c r="E10" i="1"/>
  <c r="E8" i="1" s="1"/>
  <c r="F8" i="1"/>
  <c r="F48" i="1" s="1"/>
  <c r="C29" i="3" l="1"/>
  <c r="C34" i="3" s="1"/>
  <c r="C26" i="2"/>
  <c r="C34" i="2" s="1"/>
  <c r="C42" i="2" s="1"/>
  <c r="C45" i="2" s="1"/>
  <c r="B26" i="2"/>
  <c r="B34" i="2" s="1"/>
  <c r="B42" i="2" s="1"/>
  <c r="B45" i="2" s="1"/>
  <c r="C27" i="1"/>
  <c r="C48" i="1" s="1"/>
  <c r="B29" i="3"/>
  <c r="B34" i="3" s="1"/>
  <c r="B27" i="1"/>
  <c r="B48" i="1" s="1"/>
  <c r="E48" i="1"/>
</calcChain>
</file>

<file path=xl/sharedStrings.xml><?xml version="1.0" encoding="utf-8"?>
<sst xmlns="http://schemas.openxmlformats.org/spreadsheetml/2006/main" count="165" uniqueCount="158">
  <si>
    <t>Urząd Dzielnicy Białołęka                  ul. Modlińska 197                                03-122 Warszawa</t>
  </si>
  <si>
    <t>Bilans jednostki budżetowej lub samorządowego zakładu budżetowego</t>
  </si>
  <si>
    <t>Numer identyfikacyjny</t>
  </si>
  <si>
    <r>
      <t>sporządzony na dzień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31.12.2020 r.</t>
    </r>
  </si>
  <si>
    <r>
      <t>REGON</t>
    </r>
    <r>
      <rPr>
        <b/>
        <sz val="11"/>
        <color theme="1"/>
        <rFont val="Times New Roman"/>
        <family val="1"/>
        <charset val="238"/>
      </rPr>
      <t xml:space="preserve">  015259663</t>
    </r>
  </si>
  <si>
    <t>AKTYWA</t>
  </si>
  <si>
    <t>Stan na początek roku</t>
  </si>
  <si>
    <t>Stan na koniec roku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</si>
  <si>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</si>
  <si>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</si>
  <si>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</si>
  <si>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</si>
  <si>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</si>
  <si>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</si>
  <si>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</si>
  <si>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</si>
  <si>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</si>
  <si>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</si>
  <si>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</si>
  <si>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</si>
  <si>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</si>
  <si>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</si>
  <si>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</si>
  <si>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</si>
  <si>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</si>
  <si>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</si>
  <si>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</si>
  <si>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</si>
  <si>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theme="1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</si>
  <si>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</si>
  <si>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theme="1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</si>
  <si>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</si>
  <si>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</si>
  <si>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</si>
  <si>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</si>
  <si>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</si>
  <si>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</si>
  <si>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</si>
  <si>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</si>
  <si>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</si>
  <si>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</si>
  <si>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</si>
  <si>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</si>
  <si>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</si>
  <si>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</si>
  <si>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</si>
  <si>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</si>
  <si>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</si>
  <si>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</si>
  <si>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</si>
  <si>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</si>
  <si>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</si>
  <si>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</si>
  <si>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</si>
  <si>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</si>
  <si>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</si>
  <si>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</si>
  <si>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</si>
  <si>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</si>
  <si>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</si>
  <si>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</si>
  <si>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</si>
  <si>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</si>
  <si>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</si>
  <si>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</si>
  <si>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</si>
  <si>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</si>
  <si>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</si>
  <si>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</si>
  <si>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</si>
  <si>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</si>
  <si>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</si>
  <si>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</si>
  <si>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</si>
  <si>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</si>
  <si>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</si>
  <si>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</si>
  <si>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Urząd Dzielnicy Białołeka                ul. Modlińska 197                          03-122 Warszawa</t>
  </si>
  <si>
    <t xml:space="preserve">Rachunek zysków i strat jednostki </t>
  </si>
  <si>
    <t>Urząd Miasta   Stołecznego Warszawy                ul. Kredytowa 3             00-056 Warszawa</t>
  </si>
  <si>
    <t>(wariant porównawczy)</t>
  </si>
  <si>
    <t>sporządzony na dzień 31.12.2020 r.</t>
  </si>
  <si>
    <t>REGON 015259663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</si>
  <si>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</si>
  <si>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</si>
  <si>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</si>
  <si>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</si>
  <si>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</si>
  <si>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</si>
  <si>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</si>
  <si>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</si>
  <si>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</si>
  <si>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</si>
  <si>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</si>
  <si>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</si>
  <si>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</si>
  <si>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</si>
  <si>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</si>
  <si>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</si>
  <si>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</si>
  <si>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</si>
  <si>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</si>
  <si>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</si>
  <si>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</si>
  <si>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</si>
  <si>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</si>
  <si>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</si>
  <si>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</si>
  <si>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</si>
  <si>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</si>
  <si>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</si>
  <si>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</si>
  <si>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</si>
  <si>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</si>
  <si>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</si>
  <si>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</si>
  <si>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</si>
  <si>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</si>
  <si>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</si>
  <si>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</si>
  <si>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</si>
  <si>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</si>
  <si>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</si>
  <si>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Urząd Dzielnicy Białołeka                ul. Modlińska 197 03-122 Warszawa</t>
  </si>
  <si>
    <t>Zestawienie zmian w funduszu jednostki</t>
  </si>
  <si>
    <t>sporządzone na dzień  31.12 2020 r.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</si>
  <si>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</si>
  <si>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</si>
  <si>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</si>
  <si>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</si>
  <si>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</si>
  <si>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</si>
  <si>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</si>
  <si>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</si>
  <si>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</si>
  <si>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</si>
  <si>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</si>
  <si>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</si>
  <si>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</si>
  <si>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</si>
  <si>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</si>
  <si>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</si>
  <si>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</si>
  <si>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</si>
  <si>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</si>
  <si>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</si>
  <si>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</si>
  <si>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</si>
  <si>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</si>
  <si>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</si>
  <si>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</si>
  <si>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</si>
  <si>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</si>
  <si>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</si>
  <si>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Stan na początek roku2</t>
  </si>
  <si>
    <t>Stan na koniec roku3</t>
  </si>
  <si>
    <t>Urząd Miasta Stołecznego Warszawy ul. Kredytowa 3 00-056 warszawa</t>
  </si>
  <si>
    <t xml:space="preserve">Urząd Miasta Stołecznego Warszawy
ul. Kredytowa 3  00-056 Warszawa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</si>
</sst>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indexed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1"/>
      <name val="Times New Roman"/>
      <family val="1"/>
      <charset val="238"/>
    </font>
    <font>
      <b/>
      <sz val="9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1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4" fontId="2" fillId="2" borderId="11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vertical="center" wrapText="1"/>
    </xf>
    <xf numFmtId="4" fontId="1" fillId="2" borderId="11" xfId="0" applyNumberFormat="1" applyFont="1" applyFill="1" applyBorder="1" applyAlignment="1">
      <alignment horizontal="right" vertical="center"/>
    </xf>
    <xf numFmtId="2" fontId="2" fillId="2" borderId="11" xfId="0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vertical="center" wrapText="1"/>
    </xf>
    <xf numFmtId="4" fontId="2" fillId="2" borderId="11" xfId="0" applyNumberFormat="1" applyFont="1" applyFill="1" applyBorder="1" applyAlignment="1">
      <alignment vertical="center"/>
    </xf>
    <xf numFmtId="2" fontId="1" fillId="2" borderId="11" xfId="0" applyNumberFormat="1" applyFont="1" applyFill="1" applyBorder="1" applyAlignment="1">
      <alignment horizontal="right" vertical="center"/>
    </xf>
    <xf numFmtId="4" fontId="1" fillId="2" borderId="11" xfId="0" applyNumberFormat="1" applyFont="1" applyFill="1" applyBorder="1" applyAlignment="1">
      <alignment horizontal="right" vertical="center" wrapText="1"/>
    </xf>
    <xf numFmtId="4" fontId="1" fillId="2" borderId="11" xfId="0" applyNumberFormat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" fontId="6" fillId="2" borderId="11" xfId="0" applyNumberFormat="1" applyFont="1" applyFill="1" applyBorder="1" applyAlignment="1">
      <alignment horizontal="right" vertical="center"/>
    </xf>
    <xf numFmtId="4" fontId="7" fillId="2" borderId="11" xfId="0" applyNumberFormat="1" applyFont="1" applyFill="1" applyBorder="1" applyAlignment="1">
      <alignment horizontal="right" vertical="center"/>
    </xf>
    <xf numFmtId="2" fontId="7" fillId="2" borderId="1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/>
    </xf>
    <xf numFmtId="4" fontId="1" fillId="2" borderId="14" xfId="0" applyNumberFormat="1" applyFont="1" applyFill="1" applyBorder="1" applyAlignment="1">
      <alignment horizontal="right" vertical="center"/>
    </xf>
    <xf numFmtId="2" fontId="2" fillId="2" borderId="14" xfId="0" applyNumberFormat="1" applyFont="1" applyFill="1" applyBorder="1" applyAlignment="1">
      <alignment horizontal="right" vertical="center"/>
    </xf>
    <xf numFmtId="4" fontId="2" fillId="2" borderId="14" xfId="0" applyNumberFormat="1" applyFont="1" applyFill="1" applyBorder="1" applyAlignment="1">
      <alignment vertical="center" wrapText="1"/>
    </xf>
    <xf numFmtId="4" fontId="2" fillId="2" borderId="14" xfId="0" applyNumberFormat="1" applyFont="1" applyFill="1" applyBorder="1" applyAlignment="1">
      <alignment vertical="center"/>
    </xf>
    <xf numFmtId="4" fontId="1" fillId="2" borderId="14" xfId="0" applyNumberFormat="1" applyFont="1" applyFill="1" applyBorder="1" applyAlignment="1">
      <alignment horizontal="right" vertical="center" wrapText="1"/>
    </xf>
    <xf numFmtId="4" fontId="1" fillId="2" borderId="14" xfId="0" applyNumberFormat="1" applyFont="1" applyFill="1" applyBorder="1" applyAlignment="1">
      <alignment vertical="center" wrapText="1"/>
    </xf>
    <xf numFmtId="4" fontId="2" fillId="2" borderId="16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4" fontId="6" fillId="2" borderId="14" xfId="0" applyNumberFormat="1" applyFont="1" applyFill="1" applyBorder="1" applyAlignment="1">
      <alignment horizontal="right" vertical="center"/>
    </xf>
    <xf numFmtId="4" fontId="7" fillId="2" borderId="14" xfId="0" applyNumberFormat="1" applyFont="1" applyFill="1" applyBorder="1" applyAlignment="1">
      <alignment horizontal="right" vertical="center"/>
    </xf>
    <xf numFmtId="2" fontId="7" fillId="2" borderId="14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0" fontId="9" fillId="2" borderId="9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0" borderId="18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</cellXfs>
  <cellStyles count="4">
    <cellStyle name="Normal 3" xfId="1"/>
    <cellStyle name="Normalny" xfId="0" builtinId="0"/>
    <cellStyle name="Normalny 2" xfId="2"/>
    <cellStyle name="Normalny 3" xfId="3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auto="1"/>
        <name val="Verdan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7:F48" totalsRowShown="0" headerRowDxfId="19" headerRowBorderDxfId="18" tableBorderDxfId="17" totalsRowBorderDxfId="16">
  <autoFilter ref="A7:F48"/>
  <tableColumns count="6">
    <tableColumn id="1" name="AKTYWA" dataDxfId="15"/>
    <tableColumn id="2" name="Stan na początek roku"/>
    <tableColumn id="3" name="Stan na koniec roku"/>
    <tableColumn id="4" name="PASYWA" dataDxfId="14"/>
    <tableColumn id="5" name="Stan na początek roku2" dataDxfId="13"/>
    <tableColumn id="6" name="Stan na koniec roku3" dataDxfId="1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Bilans jednostki budżetowej lub samorządowego zakładu budżetowego"/>
    </ext>
  </extLst>
</table>
</file>

<file path=xl/tables/table2.xml><?xml version="1.0" encoding="utf-8"?>
<table xmlns="http://schemas.openxmlformats.org/spreadsheetml/2006/main" id="2" name="Tabela2" displayName="Tabela2" ref="A7:C45" totalsRowShown="0" headerRowDxfId="11" headerRowBorderDxfId="10" tableBorderDxfId="9" totalsRowBorderDxfId="8">
  <autoFilter ref="A7:C45"/>
  <tableColumns count="3">
    <tableColumn id="1" name="Rachunek zysków i strat jednostki " dataDxfId="7"/>
    <tableColumn id="3" name="Stan na koniec roku poprzedniego"/>
    <tableColumn id="4" name="Stan na koniec roku bieżącego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Rachunek zysków i strat jednostki "/>
    </ext>
  </extLst>
</table>
</file>

<file path=xl/tables/table3.xml><?xml version="1.0" encoding="utf-8"?>
<table xmlns="http://schemas.openxmlformats.org/spreadsheetml/2006/main" id="3" name="Tabela3" displayName="Tabela3" ref="A6:C34" totalsRowShown="0" headerRowDxfId="6" headerRowBorderDxfId="5" tableBorderDxfId="4" totalsRowBorderDxfId="3">
  <autoFilter ref="A6:C34"/>
  <tableColumns count="3">
    <tableColumn id="1" name="Zestawienie zmian w funduszu jednostki" dataDxfId="2"/>
    <tableColumn id="3" name="Stan na koniec roku poprzedniego" dataDxfId="1"/>
    <tableColumn id="4" name="Stan na koniec roku bieżącego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Zestawienie zmian w funduszu jednostki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workbookViewId="0">
      <selection activeCell="B1" sqref="B1:D4"/>
    </sheetView>
  </sheetViews>
  <sheetFormatPr defaultRowHeight="15" x14ac:dyDescent="0.25"/>
  <cols>
    <col min="1" max="1" width="32" style="1" customWidth="1"/>
    <col min="2" max="2" width="23.7109375" style="1" customWidth="1"/>
    <col min="3" max="3" width="21.7109375" style="1" customWidth="1"/>
    <col min="4" max="4" width="33.7109375" style="1" customWidth="1"/>
    <col min="5" max="5" width="24.85546875" style="1" customWidth="1"/>
    <col min="6" max="6" width="22.85546875" style="1" customWidth="1"/>
    <col min="7" max="16384" width="9.140625" style="1"/>
  </cols>
  <sheetData>
    <row r="1" spans="1:6" ht="15" customHeight="1" x14ac:dyDescent="0.25">
      <c r="A1" s="59" t="s">
        <v>0</v>
      </c>
      <c r="B1" s="61" t="s">
        <v>1</v>
      </c>
      <c r="C1" s="62"/>
      <c r="D1" s="63"/>
      <c r="E1" s="67" t="s">
        <v>157</v>
      </c>
      <c r="F1" s="68"/>
    </row>
    <row r="2" spans="1:6" x14ac:dyDescent="0.25">
      <c r="A2" s="60"/>
      <c r="B2" s="64"/>
      <c r="C2" s="65"/>
      <c r="D2" s="66"/>
      <c r="E2" s="69"/>
      <c r="F2" s="70"/>
    </row>
    <row r="3" spans="1:6" x14ac:dyDescent="0.25">
      <c r="A3" s="60"/>
      <c r="B3" s="64"/>
      <c r="C3" s="65"/>
      <c r="D3" s="66"/>
      <c r="E3" s="69"/>
      <c r="F3" s="70"/>
    </row>
    <row r="4" spans="1:6" ht="27" customHeight="1" x14ac:dyDescent="0.25">
      <c r="A4" s="60"/>
      <c r="B4" s="64"/>
      <c r="C4" s="65"/>
      <c r="D4" s="66"/>
      <c r="E4" s="69"/>
      <c r="F4" s="70"/>
    </row>
    <row r="5" spans="1:6" ht="15" customHeight="1" x14ac:dyDescent="0.25">
      <c r="A5" s="15" t="s">
        <v>2</v>
      </c>
      <c r="B5" s="64" t="s">
        <v>3</v>
      </c>
      <c r="C5" s="65"/>
      <c r="D5" s="66"/>
      <c r="E5" s="74"/>
      <c r="F5" s="75"/>
    </row>
    <row r="6" spans="1:6" x14ac:dyDescent="0.25">
      <c r="A6" s="2" t="s">
        <v>4</v>
      </c>
      <c r="B6" s="71"/>
      <c r="C6" s="72"/>
      <c r="D6" s="73"/>
      <c r="E6" s="76"/>
      <c r="F6" s="77"/>
    </row>
    <row r="7" spans="1:6" ht="30.75" customHeight="1" x14ac:dyDescent="0.25">
      <c r="A7" s="32" t="s">
        <v>5</v>
      </c>
      <c r="B7" s="33" t="s">
        <v>6</v>
      </c>
      <c r="C7" s="33" t="s">
        <v>7</v>
      </c>
      <c r="D7" s="33" t="s">
        <v>8</v>
      </c>
      <c r="E7" s="33" t="s">
        <v>154</v>
      </c>
      <c r="F7" s="34" t="s">
        <v>155</v>
      </c>
    </row>
    <row r="8" spans="1:6" ht="17.25" customHeight="1" x14ac:dyDescent="0.25">
      <c r="A8" s="16" t="s">
        <v>9</v>
      </c>
      <c r="B8" s="4">
        <f>B9+B10+B20+B21+B25+B26</f>
        <v>919730526.48000014</v>
      </c>
      <c r="C8" s="4">
        <f>C9+C10+C20+C21+C25+C26</f>
        <v>929413120.97000003</v>
      </c>
      <c r="D8" s="3" t="s">
        <v>10</v>
      </c>
      <c r="E8" s="4">
        <f>E9+E10+E14</f>
        <v>885632710.75999999</v>
      </c>
      <c r="F8" s="23">
        <f>F9+F10+F14</f>
        <v>901107055.56999993</v>
      </c>
    </row>
    <row r="9" spans="1:6" ht="27" customHeight="1" x14ac:dyDescent="0.25">
      <c r="A9" s="16" t="s">
        <v>11</v>
      </c>
      <c r="B9" s="5">
        <v>27022</v>
      </c>
      <c r="C9" s="5">
        <v>0</v>
      </c>
      <c r="D9" s="3" t="s">
        <v>12</v>
      </c>
      <c r="E9" s="5">
        <v>1016924297.09</v>
      </c>
      <c r="F9" s="24">
        <v>1201481629.8699999</v>
      </c>
    </row>
    <row r="10" spans="1:6" ht="16.5" customHeight="1" x14ac:dyDescent="0.25">
      <c r="A10" s="16" t="s">
        <v>13</v>
      </c>
      <c r="B10" s="5">
        <f>B11+B18+B19</f>
        <v>858388171.04000008</v>
      </c>
      <c r="C10" s="5">
        <f>C11+C18+C19</f>
        <v>888545989.31999993</v>
      </c>
      <c r="D10" s="3" t="s">
        <v>14</v>
      </c>
      <c r="E10" s="5">
        <f>E11-E12</f>
        <v>-131291586.33</v>
      </c>
      <c r="F10" s="24">
        <v>-300374574.30000001</v>
      </c>
    </row>
    <row r="11" spans="1:6" ht="16.5" customHeight="1" x14ac:dyDescent="0.25">
      <c r="A11" s="16" t="s">
        <v>15</v>
      </c>
      <c r="B11" s="5">
        <f>B12+SUM(B14:B17)</f>
        <v>699322288.91000009</v>
      </c>
      <c r="C11" s="5">
        <f>C12+SUM(C14:C17)</f>
        <v>705661772.63</v>
      </c>
      <c r="D11" s="6" t="s">
        <v>16</v>
      </c>
      <c r="E11" s="7">
        <v>0</v>
      </c>
      <c r="F11" s="25">
        <v>0</v>
      </c>
    </row>
    <row r="12" spans="1:6" ht="16.5" customHeight="1" x14ac:dyDescent="0.25">
      <c r="A12" s="17" t="s">
        <v>17</v>
      </c>
      <c r="B12" s="7">
        <v>470673638.06</v>
      </c>
      <c r="C12" s="7">
        <v>481169794.94999999</v>
      </c>
      <c r="D12" s="6" t="s">
        <v>18</v>
      </c>
      <c r="E12" s="7">
        <v>131291586.33</v>
      </c>
      <c r="F12" s="25">
        <v>300374574.30000001</v>
      </c>
    </row>
    <row r="13" spans="1:6" ht="64.5" customHeight="1" x14ac:dyDescent="0.25">
      <c r="A13" s="17" t="s">
        <v>19</v>
      </c>
      <c r="B13" s="7">
        <v>5591195.54</v>
      </c>
      <c r="C13" s="7">
        <v>5468965.4000000004</v>
      </c>
      <c r="D13" s="3" t="s">
        <v>20</v>
      </c>
      <c r="E13" s="5">
        <v>0</v>
      </c>
      <c r="F13" s="24">
        <v>0</v>
      </c>
    </row>
    <row r="14" spans="1:6" ht="30" x14ac:dyDescent="0.25">
      <c r="A14" s="17" t="s">
        <v>21</v>
      </c>
      <c r="B14" s="7">
        <v>226963043.22</v>
      </c>
      <c r="C14" s="7">
        <v>223383759.84999999</v>
      </c>
      <c r="D14" s="3" t="s">
        <v>22</v>
      </c>
      <c r="E14" s="5">
        <v>0</v>
      </c>
      <c r="F14" s="24">
        <v>0</v>
      </c>
    </row>
    <row r="15" spans="1:6" ht="30" x14ac:dyDescent="0.25">
      <c r="A15" s="17" t="s">
        <v>23</v>
      </c>
      <c r="B15" s="7">
        <v>331007.24</v>
      </c>
      <c r="C15" s="7">
        <v>309791.25</v>
      </c>
      <c r="D15" s="3" t="s">
        <v>24</v>
      </c>
      <c r="E15" s="8">
        <v>0</v>
      </c>
      <c r="F15" s="26">
        <v>0</v>
      </c>
    </row>
    <row r="16" spans="1:6" x14ac:dyDescent="0.25">
      <c r="A16" s="17" t="s">
        <v>25</v>
      </c>
      <c r="B16" s="7">
        <v>1249.83</v>
      </c>
      <c r="C16" s="7">
        <v>0</v>
      </c>
      <c r="D16" s="3" t="s">
        <v>26</v>
      </c>
      <c r="E16" s="8">
        <v>0</v>
      </c>
      <c r="F16" s="26">
        <v>0</v>
      </c>
    </row>
    <row r="17" spans="1:6" ht="33" customHeight="1" x14ac:dyDescent="0.25">
      <c r="A17" s="17" t="s">
        <v>27</v>
      </c>
      <c r="B17" s="7">
        <v>1353350.56</v>
      </c>
      <c r="C17" s="7">
        <v>798426.58</v>
      </c>
      <c r="D17" s="3" t="s">
        <v>28</v>
      </c>
      <c r="E17" s="9">
        <f>E18+E19+E30+E31</f>
        <v>68097623.239999995</v>
      </c>
      <c r="F17" s="27">
        <v>62628945.420000002</v>
      </c>
    </row>
    <row r="18" spans="1:6" ht="28.5" x14ac:dyDescent="0.25">
      <c r="A18" s="16" t="s">
        <v>29</v>
      </c>
      <c r="B18" s="5">
        <v>159065882.13</v>
      </c>
      <c r="C18" s="5">
        <v>182884216.69</v>
      </c>
      <c r="D18" s="6" t="s">
        <v>30</v>
      </c>
      <c r="E18" s="5">
        <v>2631.6</v>
      </c>
      <c r="F18" s="24">
        <v>1973.7</v>
      </c>
    </row>
    <row r="19" spans="1:6" ht="32.25" customHeight="1" x14ac:dyDescent="0.25">
      <c r="A19" s="16" t="s">
        <v>31</v>
      </c>
      <c r="B19" s="8">
        <v>0</v>
      </c>
      <c r="C19" s="8">
        <v>0</v>
      </c>
      <c r="D19" s="3" t="s">
        <v>32</v>
      </c>
      <c r="E19" s="10">
        <f>SUM(E20:E29)</f>
        <v>30338321.409999996</v>
      </c>
      <c r="F19" s="28">
        <f>SUM(F20:F29)</f>
        <v>29695867.929999996</v>
      </c>
    </row>
    <row r="20" spans="1:6" ht="17.25" customHeight="1" x14ac:dyDescent="0.25">
      <c r="A20" s="16" t="s">
        <v>33</v>
      </c>
      <c r="B20" s="5">
        <v>56904297.350000001</v>
      </c>
      <c r="C20" s="5">
        <v>37151111.079999998</v>
      </c>
      <c r="D20" s="6" t="s">
        <v>34</v>
      </c>
      <c r="E20" s="7">
        <v>212320.37</v>
      </c>
      <c r="F20" s="25">
        <v>181061.95</v>
      </c>
    </row>
    <row r="21" spans="1:6" ht="29.25" customHeight="1" x14ac:dyDescent="0.25">
      <c r="A21" s="16" t="s">
        <v>35</v>
      </c>
      <c r="B21" s="5">
        <f>SUM(B22:B24)</f>
        <v>0</v>
      </c>
      <c r="C21" s="5">
        <f>SUM(C22:C24)</f>
        <v>0</v>
      </c>
      <c r="D21" s="6" t="s">
        <v>36</v>
      </c>
      <c r="E21" s="7">
        <v>132768</v>
      </c>
      <c r="F21" s="25">
        <v>211771.02</v>
      </c>
    </row>
    <row r="22" spans="1:6" ht="30" x14ac:dyDescent="0.25">
      <c r="A22" s="17" t="s">
        <v>37</v>
      </c>
      <c r="B22" s="7">
        <v>0</v>
      </c>
      <c r="C22" s="7">
        <v>0</v>
      </c>
      <c r="D22" s="6" t="s">
        <v>38</v>
      </c>
      <c r="E22" s="7">
        <v>799934.22</v>
      </c>
      <c r="F22" s="25">
        <v>809448.69</v>
      </c>
    </row>
    <row r="23" spans="1:6" ht="14.25" customHeight="1" x14ac:dyDescent="0.25">
      <c r="A23" s="17" t="s">
        <v>39</v>
      </c>
      <c r="B23" s="11">
        <v>0</v>
      </c>
      <c r="C23" s="11">
        <v>0</v>
      </c>
      <c r="D23" s="6" t="s">
        <v>40</v>
      </c>
      <c r="E23" s="7">
        <v>1418203.52</v>
      </c>
      <c r="F23" s="25">
        <v>1409243.09</v>
      </c>
    </row>
    <row r="24" spans="1:6" ht="30.75" customHeight="1" x14ac:dyDescent="0.25">
      <c r="A24" s="17" t="s">
        <v>41</v>
      </c>
      <c r="B24" s="11">
        <v>0</v>
      </c>
      <c r="C24" s="11">
        <v>0</v>
      </c>
      <c r="D24" s="6" t="s">
        <v>42</v>
      </c>
      <c r="E24" s="7">
        <v>13314794.18</v>
      </c>
      <c r="F24" s="25">
        <v>9815919.6199999992</v>
      </c>
    </row>
    <row r="25" spans="1:6" ht="33" customHeight="1" x14ac:dyDescent="0.25">
      <c r="A25" s="16" t="s">
        <v>43</v>
      </c>
      <c r="B25" s="5">
        <v>4411036.09</v>
      </c>
      <c r="C25" s="5">
        <v>3716020.57</v>
      </c>
      <c r="D25" s="6" t="s">
        <v>44</v>
      </c>
      <c r="E25" s="12">
        <v>14460301.119999999</v>
      </c>
      <c r="F25" s="29">
        <v>16297038.289999999</v>
      </c>
    </row>
    <row r="26" spans="1:6" ht="47.25" customHeight="1" x14ac:dyDescent="0.25">
      <c r="A26" s="16" t="s">
        <v>45</v>
      </c>
      <c r="B26" s="8">
        <v>0</v>
      </c>
      <c r="C26" s="8">
        <v>0</v>
      </c>
      <c r="D26" s="6" t="s">
        <v>46</v>
      </c>
      <c r="E26" s="7">
        <v>0</v>
      </c>
      <c r="F26" s="25">
        <v>971385.27</v>
      </c>
    </row>
    <row r="27" spans="1:6" x14ac:dyDescent="0.25">
      <c r="A27" s="16" t="s">
        <v>47</v>
      </c>
      <c r="B27" s="5">
        <f>B28+B33+B39+B47</f>
        <v>33999807.520000003</v>
      </c>
      <c r="C27" s="5">
        <f>C28+C33+C39+C47</f>
        <v>34322880.020000003</v>
      </c>
      <c r="D27" s="6" t="s">
        <v>48</v>
      </c>
      <c r="E27" s="7">
        <f>E28+E29</f>
        <v>0</v>
      </c>
      <c r="F27" s="25">
        <f>F28+F29</f>
        <v>0</v>
      </c>
    </row>
    <row r="28" spans="1:6" ht="30" x14ac:dyDescent="0.25">
      <c r="A28" s="16" t="s">
        <v>49</v>
      </c>
      <c r="B28" s="5">
        <f>SUM(B29:B32)</f>
        <v>0</v>
      </c>
      <c r="C28" s="5">
        <f>SUM(C29:C32)</f>
        <v>0</v>
      </c>
      <c r="D28" s="6" t="s">
        <v>50</v>
      </c>
      <c r="E28" s="7">
        <v>0</v>
      </c>
      <c r="F28" s="25">
        <v>0</v>
      </c>
    </row>
    <row r="29" spans="1:6" x14ac:dyDescent="0.25">
      <c r="A29" s="17" t="s">
        <v>51</v>
      </c>
      <c r="B29" s="7">
        <v>0</v>
      </c>
      <c r="C29" s="7">
        <v>0</v>
      </c>
      <c r="D29" s="6" t="s">
        <v>52</v>
      </c>
      <c r="E29" s="7">
        <v>0</v>
      </c>
      <c r="F29" s="25">
        <v>0</v>
      </c>
    </row>
    <row r="30" spans="1:6" x14ac:dyDescent="0.25">
      <c r="A30" s="17" t="s">
        <v>53</v>
      </c>
      <c r="B30" s="11">
        <v>0</v>
      </c>
      <c r="C30" s="11">
        <v>0</v>
      </c>
      <c r="D30" s="3" t="s">
        <v>54</v>
      </c>
      <c r="E30" s="4">
        <v>24545276.280000001</v>
      </c>
      <c r="F30" s="23">
        <v>18975723.190000001</v>
      </c>
    </row>
    <row r="31" spans="1:6" x14ac:dyDescent="0.25">
      <c r="A31" s="17" t="s">
        <v>55</v>
      </c>
      <c r="B31" s="11">
        <v>0</v>
      </c>
      <c r="C31" s="11">
        <v>0</v>
      </c>
      <c r="D31" s="3" t="s">
        <v>56</v>
      </c>
      <c r="E31" s="5">
        <f>E32+E33</f>
        <v>13211393.949999999</v>
      </c>
      <c r="F31" s="24">
        <f>F32+F33</f>
        <v>13955380.6</v>
      </c>
    </row>
    <row r="32" spans="1:6" ht="30" x14ac:dyDescent="0.25">
      <c r="A32" s="17" t="s">
        <v>57</v>
      </c>
      <c r="B32" s="7">
        <v>0</v>
      </c>
      <c r="C32" s="7">
        <v>0</v>
      </c>
      <c r="D32" s="6" t="s">
        <v>58</v>
      </c>
      <c r="E32" s="7">
        <v>13211393.949999999</v>
      </c>
      <c r="F32" s="25">
        <v>13955380.6</v>
      </c>
    </row>
    <row r="33" spans="1:6" ht="30.75" customHeight="1" x14ac:dyDescent="0.25">
      <c r="A33" s="16" t="s">
        <v>59</v>
      </c>
      <c r="B33" s="5">
        <f>SUM(B34:B38)</f>
        <v>19464694.080000002</v>
      </c>
      <c r="C33" s="5">
        <f>SUM(C34:C38)</f>
        <v>16916683.400000002</v>
      </c>
      <c r="D33" s="6" t="s">
        <v>60</v>
      </c>
      <c r="E33" s="7">
        <v>0</v>
      </c>
      <c r="F33" s="25">
        <v>0</v>
      </c>
    </row>
    <row r="34" spans="1:6" x14ac:dyDescent="0.25">
      <c r="A34" s="17" t="s">
        <v>61</v>
      </c>
      <c r="B34" s="7">
        <v>103074.58</v>
      </c>
      <c r="C34" s="7">
        <v>522.03</v>
      </c>
      <c r="D34" s="6"/>
      <c r="E34" s="5"/>
      <c r="F34" s="24"/>
    </row>
    <row r="35" spans="1:6" x14ac:dyDescent="0.25">
      <c r="A35" s="17" t="s">
        <v>62</v>
      </c>
      <c r="B35" s="7">
        <v>4132.0200000000004</v>
      </c>
      <c r="C35" s="7">
        <v>9106</v>
      </c>
      <c r="D35" s="6"/>
      <c r="E35" s="5"/>
      <c r="F35" s="24"/>
    </row>
    <row r="36" spans="1:6" ht="30" x14ac:dyDescent="0.25">
      <c r="A36" s="17" t="s">
        <v>63</v>
      </c>
      <c r="B36" s="7">
        <v>0</v>
      </c>
      <c r="C36" s="7">
        <v>0</v>
      </c>
      <c r="D36" s="6"/>
      <c r="E36" s="5"/>
      <c r="F36" s="24"/>
    </row>
    <row r="37" spans="1:6" ht="23.25" customHeight="1" x14ac:dyDescent="0.25">
      <c r="A37" s="17" t="s">
        <v>64</v>
      </c>
      <c r="B37" s="7">
        <v>19357487.48</v>
      </c>
      <c r="C37" s="7">
        <v>16907055.370000001</v>
      </c>
      <c r="D37" s="3"/>
      <c r="E37" s="5"/>
      <c r="F37" s="24"/>
    </row>
    <row r="38" spans="1:6" ht="45" x14ac:dyDescent="0.25">
      <c r="A38" s="17" t="s">
        <v>65</v>
      </c>
      <c r="B38" s="7">
        <v>0</v>
      </c>
      <c r="C38" s="7">
        <v>0</v>
      </c>
      <c r="D38" s="6"/>
      <c r="E38" s="12"/>
      <c r="F38" s="29"/>
    </row>
    <row r="39" spans="1:6" ht="28.5" customHeight="1" x14ac:dyDescent="0.25">
      <c r="A39" s="16" t="s">
        <v>66</v>
      </c>
      <c r="B39" s="5">
        <f>SUM(B40:B46)</f>
        <v>14531823.939999999</v>
      </c>
      <c r="C39" s="5">
        <f>SUM(C40:C46)</f>
        <v>17403565.02</v>
      </c>
      <c r="D39" s="6"/>
      <c r="E39" s="13"/>
      <c r="F39" s="30"/>
    </row>
    <row r="40" spans="1:6" ht="18.75" customHeight="1" x14ac:dyDescent="0.25">
      <c r="A40" s="17" t="s">
        <v>67</v>
      </c>
      <c r="B40" s="7">
        <v>0</v>
      </c>
      <c r="C40" s="7">
        <v>0</v>
      </c>
      <c r="D40" s="6"/>
      <c r="E40" s="13"/>
      <c r="F40" s="30"/>
    </row>
    <row r="41" spans="1:6" ht="31.5" customHeight="1" x14ac:dyDescent="0.25">
      <c r="A41" s="17" t="s">
        <v>68</v>
      </c>
      <c r="B41" s="7">
        <v>71522.820000000007</v>
      </c>
      <c r="C41" s="7">
        <v>1106526.73</v>
      </c>
      <c r="D41" s="6"/>
      <c r="E41" s="13"/>
      <c r="F41" s="30"/>
    </row>
    <row r="42" spans="1:6" ht="30" x14ac:dyDescent="0.25">
      <c r="A42" s="17" t="s">
        <v>69</v>
      </c>
      <c r="B42" s="7">
        <v>0</v>
      </c>
      <c r="C42" s="7">
        <v>0</v>
      </c>
      <c r="D42" s="6"/>
      <c r="E42" s="13"/>
      <c r="F42" s="30"/>
    </row>
    <row r="43" spans="1:6" ht="18.75" customHeight="1" x14ac:dyDescent="0.25">
      <c r="A43" s="17" t="s">
        <v>70</v>
      </c>
      <c r="B43" s="7">
        <v>14460301.119999999</v>
      </c>
      <c r="C43" s="7">
        <v>16297038.289999999</v>
      </c>
      <c r="D43" s="6"/>
      <c r="E43" s="13"/>
      <c r="F43" s="30"/>
    </row>
    <row r="44" spans="1:6" ht="16.5" customHeight="1" x14ac:dyDescent="0.25">
      <c r="A44" s="17" t="s">
        <v>71</v>
      </c>
      <c r="B44" s="7">
        <v>0</v>
      </c>
      <c r="C44" s="7">
        <v>0</v>
      </c>
      <c r="D44" s="6"/>
      <c r="E44" s="13"/>
      <c r="F44" s="30"/>
    </row>
    <row r="45" spans="1:6" ht="18.75" customHeight="1" x14ac:dyDescent="0.25">
      <c r="A45" s="17" t="s">
        <v>72</v>
      </c>
      <c r="B45" s="11">
        <v>0</v>
      </c>
      <c r="C45" s="11">
        <v>0</v>
      </c>
      <c r="D45" s="6"/>
      <c r="E45" s="13"/>
      <c r="F45" s="30"/>
    </row>
    <row r="46" spans="1:6" ht="27" customHeight="1" x14ac:dyDescent="0.25">
      <c r="A46" s="17" t="s">
        <v>73</v>
      </c>
      <c r="B46" s="11">
        <v>0</v>
      </c>
      <c r="C46" s="11">
        <v>0</v>
      </c>
      <c r="D46" s="6"/>
      <c r="E46" s="13"/>
      <c r="F46" s="30"/>
    </row>
    <row r="47" spans="1:6" ht="18.75" customHeight="1" x14ac:dyDescent="0.25">
      <c r="A47" s="16" t="s">
        <v>74</v>
      </c>
      <c r="B47" s="5">
        <v>3289.5</v>
      </c>
      <c r="C47" s="5">
        <v>2631.6</v>
      </c>
      <c r="D47" s="6"/>
      <c r="E47" s="13"/>
      <c r="F47" s="30"/>
    </row>
    <row r="48" spans="1:6" ht="17.25" customHeight="1" x14ac:dyDescent="0.25">
      <c r="A48" s="16" t="s">
        <v>75</v>
      </c>
      <c r="B48" s="14">
        <f>B8+B27</f>
        <v>953730334.00000012</v>
      </c>
      <c r="C48" s="14">
        <f>C8+C27</f>
        <v>963736000.99000001</v>
      </c>
      <c r="D48" s="3" t="s">
        <v>76</v>
      </c>
      <c r="E48" s="14">
        <f>E8+E15+E16+E17</f>
        <v>953730334</v>
      </c>
      <c r="F48" s="31">
        <f>F8+F15+F16+F17</f>
        <v>963736000.98999989</v>
      </c>
    </row>
  </sheetData>
  <mergeCells count="5">
    <mergeCell ref="A1:A4"/>
    <mergeCell ref="B1:D4"/>
    <mergeCell ref="E1:F4"/>
    <mergeCell ref="B5:D6"/>
    <mergeCell ref="E5:F6"/>
  </mergeCells>
  <pageMargins left="0.25" right="0.25" top="0.75" bottom="0.75" header="0.3" footer="0.3"/>
  <pageSetup paperSize="9" scale="64" fitToWidth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5"/>
  <sheetViews>
    <sheetView workbookViewId="0">
      <selection activeCell="A7" sqref="A7"/>
    </sheetView>
  </sheetViews>
  <sheetFormatPr defaultRowHeight="15" x14ac:dyDescent="0.25"/>
  <cols>
    <col min="1" max="1" width="31.28515625" style="1" customWidth="1"/>
    <col min="2" max="2" width="27" style="1" customWidth="1"/>
    <col min="3" max="3" width="34.85546875" style="1" customWidth="1"/>
    <col min="4" max="16384" width="9.140625" style="1"/>
  </cols>
  <sheetData>
    <row r="1" spans="1:3" ht="70.5" customHeight="1" x14ac:dyDescent="0.25">
      <c r="A1" s="78" t="s">
        <v>77</v>
      </c>
      <c r="B1" s="41" t="s">
        <v>78</v>
      </c>
      <c r="C1" s="53" t="s">
        <v>79</v>
      </c>
    </row>
    <row r="2" spans="1:3" x14ac:dyDescent="0.25">
      <c r="A2" s="79"/>
      <c r="B2" s="80"/>
      <c r="C2" s="80"/>
    </row>
    <row r="3" spans="1:3" ht="21" customHeight="1" x14ac:dyDescent="0.25">
      <c r="A3" s="79"/>
      <c r="B3" s="41" t="s">
        <v>80</v>
      </c>
      <c r="C3" s="41"/>
    </row>
    <row r="4" spans="1:3" ht="37.5" customHeight="1" x14ac:dyDescent="0.25">
      <c r="A4" s="54"/>
      <c r="B4" s="41" t="s">
        <v>81</v>
      </c>
      <c r="C4" s="41"/>
    </row>
    <row r="5" spans="1:3" x14ac:dyDescent="0.25">
      <c r="A5" s="55" t="s">
        <v>2</v>
      </c>
      <c r="B5" s="81"/>
      <c r="C5" s="81"/>
    </row>
    <row r="6" spans="1:3" x14ac:dyDescent="0.25">
      <c r="A6" s="55" t="s">
        <v>82</v>
      </c>
      <c r="B6" s="81"/>
      <c r="C6" s="81"/>
    </row>
    <row r="7" spans="1:3" ht="39.75" customHeight="1" x14ac:dyDescent="0.25">
      <c r="A7" s="40" t="s">
        <v>78</v>
      </c>
      <c r="B7" s="33" t="s">
        <v>83</v>
      </c>
      <c r="C7" s="34" t="s">
        <v>84</v>
      </c>
    </row>
    <row r="8" spans="1:3" ht="42.75" x14ac:dyDescent="0.25">
      <c r="A8" s="35" t="s">
        <v>85</v>
      </c>
      <c r="B8" s="5">
        <f>SUM(B9:B14)</f>
        <v>72533895.900000006</v>
      </c>
      <c r="C8" s="24">
        <f>SUM(C9:C14)</f>
        <v>35184011.310000002</v>
      </c>
    </row>
    <row r="9" spans="1:3" ht="30" x14ac:dyDescent="0.25">
      <c r="A9" s="36" t="s">
        <v>86</v>
      </c>
      <c r="B9" s="7">
        <v>17524825.809999999</v>
      </c>
      <c r="C9" s="25">
        <v>20399667.77</v>
      </c>
    </row>
    <row r="10" spans="1:3" ht="45" x14ac:dyDescent="0.25">
      <c r="A10" s="36" t="s">
        <v>87</v>
      </c>
      <c r="B10" s="7">
        <v>0</v>
      </c>
      <c r="C10" s="25">
        <v>0</v>
      </c>
    </row>
    <row r="11" spans="1:3" ht="30" x14ac:dyDescent="0.25">
      <c r="A11" s="36" t="s">
        <v>88</v>
      </c>
      <c r="B11" s="11">
        <v>0</v>
      </c>
      <c r="C11" s="37">
        <v>0</v>
      </c>
    </row>
    <row r="12" spans="1:3" ht="30" x14ac:dyDescent="0.25">
      <c r="A12" s="36" t="s">
        <v>89</v>
      </c>
      <c r="B12" s="7">
        <v>0</v>
      </c>
      <c r="C12" s="25">
        <v>0</v>
      </c>
    </row>
    <row r="13" spans="1:3" ht="30" x14ac:dyDescent="0.25">
      <c r="A13" s="36" t="s">
        <v>90</v>
      </c>
      <c r="B13" s="7">
        <v>0</v>
      </c>
      <c r="C13" s="25">
        <v>0</v>
      </c>
    </row>
    <row r="14" spans="1:3" ht="30" x14ac:dyDescent="0.25">
      <c r="A14" s="36" t="s">
        <v>91</v>
      </c>
      <c r="B14" s="7">
        <v>55009070.090000004</v>
      </c>
      <c r="C14" s="25">
        <v>14784343.539999999</v>
      </c>
    </row>
    <row r="15" spans="1:3" ht="28.5" x14ac:dyDescent="0.25">
      <c r="A15" s="35" t="s">
        <v>92</v>
      </c>
      <c r="B15" s="5">
        <f>SUM(B16:B25)</f>
        <v>248786081.01999998</v>
      </c>
      <c r="C15" s="24">
        <f>SUM(C16:C24)</f>
        <v>316432118.51999998</v>
      </c>
    </row>
    <row r="16" spans="1:3" x14ac:dyDescent="0.25">
      <c r="A16" s="36" t="s">
        <v>93</v>
      </c>
      <c r="B16" s="7">
        <v>14339678.289999999</v>
      </c>
      <c r="C16" s="25">
        <v>14478275.109999999</v>
      </c>
    </row>
    <row r="17" spans="1:3" x14ac:dyDescent="0.25">
      <c r="A17" s="36" t="s">
        <v>94</v>
      </c>
      <c r="B17" s="7">
        <v>2211926.88</v>
      </c>
      <c r="C17" s="25">
        <v>1881078.01</v>
      </c>
    </row>
    <row r="18" spans="1:3" x14ac:dyDescent="0.25">
      <c r="A18" s="36" t="s">
        <v>95</v>
      </c>
      <c r="B18" s="7">
        <v>22556456.890000001</v>
      </c>
      <c r="C18" s="25">
        <v>18744576.379999999</v>
      </c>
    </row>
    <row r="19" spans="1:3" x14ac:dyDescent="0.25">
      <c r="A19" s="36" t="s">
        <v>96</v>
      </c>
      <c r="B19" s="7">
        <v>901168.63</v>
      </c>
      <c r="C19" s="25">
        <v>999246.61</v>
      </c>
    </row>
    <row r="20" spans="1:3" x14ac:dyDescent="0.25">
      <c r="A20" s="36" t="s">
        <v>97</v>
      </c>
      <c r="B20" s="7">
        <v>28575536.18</v>
      </c>
      <c r="C20" s="25">
        <v>28046981.170000002</v>
      </c>
    </row>
    <row r="21" spans="1:3" ht="30" x14ac:dyDescent="0.25">
      <c r="A21" s="36" t="s">
        <v>98</v>
      </c>
      <c r="B21" s="7">
        <v>5163403.87</v>
      </c>
      <c r="C21" s="25">
        <v>5085327.3499999996</v>
      </c>
    </row>
    <row r="22" spans="1:3" x14ac:dyDescent="0.25">
      <c r="A22" s="36" t="s">
        <v>99</v>
      </c>
      <c r="B22" s="7">
        <v>168207.52</v>
      </c>
      <c r="C22" s="25">
        <v>109669.11</v>
      </c>
    </row>
    <row r="23" spans="1:3" ht="30" x14ac:dyDescent="0.25">
      <c r="A23" s="36" t="s">
        <v>100</v>
      </c>
      <c r="B23" s="7">
        <v>0</v>
      </c>
      <c r="C23" s="25">
        <v>0</v>
      </c>
    </row>
    <row r="24" spans="1:3" ht="30" x14ac:dyDescent="0.25">
      <c r="A24" s="36" t="s">
        <v>101</v>
      </c>
      <c r="B24" s="7">
        <v>174869702.75999999</v>
      </c>
      <c r="C24" s="25">
        <v>247086964.78</v>
      </c>
    </row>
    <row r="25" spans="1:3" x14ac:dyDescent="0.25">
      <c r="A25" s="36" t="s">
        <v>102</v>
      </c>
      <c r="B25" s="7">
        <v>0</v>
      </c>
      <c r="C25" s="25">
        <v>0</v>
      </c>
    </row>
    <row r="26" spans="1:3" ht="28.5" x14ac:dyDescent="0.25">
      <c r="A26" s="35" t="s">
        <v>103</v>
      </c>
      <c r="B26" s="5">
        <f>B8-B15</f>
        <v>-176252185.11999997</v>
      </c>
      <c r="C26" s="24">
        <f>C8-C15</f>
        <v>-281248107.20999998</v>
      </c>
    </row>
    <row r="27" spans="1:3" ht="28.5" x14ac:dyDescent="0.25">
      <c r="A27" s="35" t="s">
        <v>104</v>
      </c>
      <c r="B27" s="5">
        <f>SUM(B28:B30)</f>
        <v>52711579.420000002</v>
      </c>
      <c r="C27" s="24">
        <f>SUM(C28:C30)</f>
        <v>-3553375.450000003</v>
      </c>
    </row>
    <row r="28" spans="1:3" ht="30" x14ac:dyDescent="0.25">
      <c r="A28" s="36" t="s">
        <v>105</v>
      </c>
      <c r="B28" s="7">
        <v>45441699.399999999</v>
      </c>
      <c r="C28" s="25">
        <v>-18350523.620000001</v>
      </c>
    </row>
    <row r="29" spans="1:3" x14ac:dyDescent="0.25">
      <c r="A29" s="36" t="s">
        <v>106</v>
      </c>
      <c r="B29" s="7">
        <v>0</v>
      </c>
      <c r="C29" s="25">
        <v>0</v>
      </c>
    </row>
    <row r="30" spans="1:3" x14ac:dyDescent="0.25">
      <c r="A30" s="36" t="s">
        <v>107</v>
      </c>
      <c r="B30" s="7">
        <v>7269880.0199999996</v>
      </c>
      <c r="C30" s="25">
        <f>22438393.81-7641245.64</f>
        <v>14797148.169999998</v>
      </c>
    </row>
    <row r="31" spans="1:3" x14ac:dyDescent="0.25">
      <c r="A31" s="35" t="s">
        <v>108</v>
      </c>
      <c r="B31" s="5">
        <f>SUM(B32:B33)</f>
        <v>7942324.6200000001</v>
      </c>
      <c r="C31" s="24">
        <f>SUM(C32:C33)</f>
        <v>16752945.890000001</v>
      </c>
    </row>
    <row r="32" spans="1:3" ht="105" x14ac:dyDescent="0.25">
      <c r="A32" s="36" t="s">
        <v>109</v>
      </c>
      <c r="B32" s="7">
        <v>0</v>
      </c>
      <c r="C32" s="25">
        <v>0</v>
      </c>
    </row>
    <row r="33" spans="1:3" x14ac:dyDescent="0.25">
      <c r="A33" s="36" t="s">
        <v>110</v>
      </c>
      <c r="B33" s="7">
        <v>7942324.6200000001</v>
      </c>
      <c r="C33" s="25">
        <v>16752945.890000001</v>
      </c>
    </row>
    <row r="34" spans="1:3" ht="28.5" x14ac:dyDescent="0.25">
      <c r="A34" s="35" t="s">
        <v>111</v>
      </c>
      <c r="B34" s="5">
        <f>B26+B27-B31</f>
        <v>-131482930.31999998</v>
      </c>
      <c r="C34" s="24">
        <f>C26+C27-C31</f>
        <v>-301554428.54999995</v>
      </c>
    </row>
    <row r="35" spans="1:3" x14ac:dyDescent="0.25">
      <c r="A35" s="35" t="s">
        <v>112</v>
      </c>
      <c r="B35" s="5">
        <f>SUM(B36:B38)</f>
        <v>363736.28</v>
      </c>
      <c r="C35" s="24">
        <f>SUM(C36:C38)</f>
        <v>3751695.74</v>
      </c>
    </row>
    <row r="36" spans="1:3" x14ac:dyDescent="0.25">
      <c r="A36" s="36" t="s">
        <v>113</v>
      </c>
      <c r="B36" s="7">
        <v>0</v>
      </c>
      <c r="C36" s="25">
        <v>0</v>
      </c>
    </row>
    <row r="37" spans="1:3" x14ac:dyDescent="0.25">
      <c r="A37" s="36" t="s">
        <v>114</v>
      </c>
      <c r="B37" s="7">
        <v>363736.28</v>
      </c>
      <c r="C37" s="25">
        <v>3751695.74</v>
      </c>
    </row>
    <row r="38" spans="1:3" x14ac:dyDescent="0.25">
      <c r="A38" s="36" t="s">
        <v>115</v>
      </c>
      <c r="B38" s="7">
        <v>0</v>
      </c>
      <c r="C38" s="25">
        <v>0</v>
      </c>
    </row>
    <row r="39" spans="1:3" x14ac:dyDescent="0.25">
      <c r="A39" s="35" t="s">
        <v>116</v>
      </c>
      <c r="B39" s="5">
        <f>SUM(B40:B41)</f>
        <v>172392.29</v>
      </c>
      <c r="C39" s="24">
        <f>SUM(C40:C41)</f>
        <v>2571841.4900000002</v>
      </c>
    </row>
    <row r="40" spans="1:3" x14ac:dyDescent="0.25">
      <c r="A40" s="36" t="s">
        <v>117</v>
      </c>
      <c r="B40" s="7">
        <v>1913.01</v>
      </c>
      <c r="C40" s="25">
        <v>11242.56</v>
      </c>
    </row>
    <row r="41" spans="1:3" x14ac:dyDescent="0.25">
      <c r="A41" s="36" t="s">
        <v>118</v>
      </c>
      <c r="B41" s="7">
        <v>170479.28</v>
      </c>
      <c r="C41" s="25">
        <v>2560598.9300000002</v>
      </c>
    </row>
    <row r="42" spans="1:3" x14ac:dyDescent="0.25">
      <c r="A42" s="35" t="s">
        <v>119</v>
      </c>
      <c r="B42" s="5">
        <f>B34+B35-B39</f>
        <v>-131291586.32999998</v>
      </c>
      <c r="C42" s="24">
        <f>C34+C35-C39</f>
        <v>-300374574.29999995</v>
      </c>
    </row>
    <row r="43" spans="1:3" x14ac:dyDescent="0.25">
      <c r="A43" s="35" t="s">
        <v>120</v>
      </c>
      <c r="B43" s="7">
        <v>0</v>
      </c>
      <c r="C43" s="25">
        <v>0</v>
      </c>
    </row>
    <row r="44" spans="1:3" ht="42.75" x14ac:dyDescent="0.25">
      <c r="A44" s="35" t="s">
        <v>121</v>
      </c>
      <c r="B44" s="7">
        <v>0</v>
      </c>
      <c r="C44" s="25">
        <v>0</v>
      </c>
    </row>
    <row r="45" spans="1:3" x14ac:dyDescent="0.25">
      <c r="A45" s="22" t="s">
        <v>122</v>
      </c>
      <c r="B45" s="38">
        <f>B42-B43-B44</f>
        <v>-131291586.32999998</v>
      </c>
      <c r="C45" s="39">
        <f>C42-C43-C44</f>
        <v>-300374574.29999995</v>
      </c>
    </row>
  </sheetData>
  <mergeCells count="3">
    <mergeCell ref="A1:A3"/>
    <mergeCell ref="B2:C2"/>
    <mergeCell ref="B5:C6"/>
  </mergeCells>
  <pageMargins left="0.25" right="0.25" top="0.75" bottom="0.75" header="0.3" footer="0.3"/>
  <pageSetup paperSize="9" scale="83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B8" sqref="B8"/>
    </sheetView>
  </sheetViews>
  <sheetFormatPr defaultRowHeight="15" x14ac:dyDescent="0.25"/>
  <cols>
    <col min="1" max="1" width="31.28515625" style="21" customWidth="1"/>
    <col min="2" max="2" width="24.140625" style="21" customWidth="1"/>
    <col min="3" max="3" width="35.140625" style="21" customWidth="1"/>
    <col min="4" max="16384" width="9.140625" style="21"/>
  </cols>
  <sheetData>
    <row r="1" spans="1:3" ht="27" customHeight="1" x14ac:dyDescent="0.25">
      <c r="A1" s="78" t="s">
        <v>123</v>
      </c>
      <c r="B1" s="56" t="s">
        <v>124</v>
      </c>
      <c r="C1" s="82" t="s">
        <v>156</v>
      </c>
    </row>
    <row r="2" spans="1:3" ht="34.5" customHeight="1" x14ac:dyDescent="0.25">
      <c r="A2" s="79"/>
      <c r="B2" s="56"/>
      <c r="C2" s="82"/>
    </row>
    <row r="3" spans="1:3" ht="32.25" customHeight="1" x14ac:dyDescent="0.25">
      <c r="A3" s="79"/>
      <c r="B3" s="56" t="s">
        <v>125</v>
      </c>
      <c r="C3" s="82"/>
    </row>
    <row r="4" spans="1:3" x14ac:dyDescent="0.25">
      <c r="A4" s="57" t="s">
        <v>2</v>
      </c>
      <c r="B4" s="58"/>
      <c r="C4" s="58"/>
    </row>
    <row r="5" spans="1:3" x14ac:dyDescent="0.25">
      <c r="A5" s="57" t="s">
        <v>82</v>
      </c>
      <c r="B5" s="58"/>
      <c r="C5" s="58"/>
    </row>
    <row r="6" spans="1:3" ht="22.5" x14ac:dyDescent="0.25">
      <c r="A6" s="50" t="s">
        <v>124</v>
      </c>
      <c r="B6" s="51" t="s">
        <v>83</v>
      </c>
      <c r="C6" s="52" t="s">
        <v>84</v>
      </c>
    </row>
    <row r="7" spans="1:3" ht="22.5" x14ac:dyDescent="0.25">
      <c r="A7" s="42" t="s">
        <v>126</v>
      </c>
      <c r="B7" s="18">
        <v>897357133.79999995</v>
      </c>
      <c r="C7" s="44">
        <v>1016924297.09</v>
      </c>
    </row>
    <row r="8" spans="1:3" ht="22.5" x14ac:dyDescent="0.25">
      <c r="A8" s="42" t="s">
        <v>127</v>
      </c>
      <c r="B8" s="18">
        <f>SUM(B9:B18)</f>
        <v>508114602.28000003</v>
      </c>
      <c r="C8" s="44">
        <f>SUM(C9:C18)</f>
        <v>546143111.81999993</v>
      </c>
    </row>
    <row r="9" spans="1:3" ht="22.5" x14ac:dyDescent="0.25">
      <c r="A9" s="43" t="s">
        <v>128</v>
      </c>
      <c r="B9" s="19">
        <v>0</v>
      </c>
      <c r="C9" s="45">
        <v>0</v>
      </c>
    </row>
    <row r="10" spans="1:3" ht="22.5" x14ac:dyDescent="0.25">
      <c r="A10" s="43" t="s">
        <v>129</v>
      </c>
      <c r="B10" s="19">
        <v>418013101.44</v>
      </c>
      <c r="C10" s="45">
        <v>469849524.75</v>
      </c>
    </row>
    <row r="11" spans="1:3" ht="22.5" x14ac:dyDescent="0.25">
      <c r="A11" s="43" t="s">
        <v>130</v>
      </c>
      <c r="B11" s="19">
        <v>0</v>
      </c>
      <c r="C11" s="45">
        <v>0</v>
      </c>
    </row>
    <row r="12" spans="1:3" x14ac:dyDescent="0.25">
      <c r="A12" s="43" t="s">
        <v>131</v>
      </c>
      <c r="B12" s="19">
        <v>77460663.370000005</v>
      </c>
      <c r="C12" s="45">
        <v>51382472.960000001</v>
      </c>
    </row>
    <row r="13" spans="1:3" ht="22.5" x14ac:dyDescent="0.25">
      <c r="A13" s="43" t="s">
        <v>132</v>
      </c>
      <c r="B13" s="19">
        <v>0</v>
      </c>
      <c r="C13" s="45">
        <v>0</v>
      </c>
    </row>
    <row r="14" spans="1:3" ht="45" x14ac:dyDescent="0.25">
      <c r="A14" s="43" t="s">
        <v>133</v>
      </c>
      <c r="B14" s="19">
        <v>175800</v>
      </c>
      <c r="C14" s="45">
        <v>0</v>
      </c>
    </row>
    <row r="15" spans="1:3" ht="33.75" x14ac:dyDescent="0.25">
      <c r="A15" s="43" t="s">
        <v>134</v>
      </c>
      <c r="B15" s="19">
        <v>0</v>
      </c>
      <c r="C15" s="45">
        <v>0</v>
      </c>
    </row>
    <row r="16" spans="1:3" ht="33.75" x14ac:dyDescent="0.25">
      <c r="A16" s="43" t="s">
        <v>135</v>
      </c>
      <c r="B16" s="19">
        <v>0</v>
      </c>
      <c r="C16" s="45">
        <v>260629.13</v>
      </c>
    </row>
    <row r="17" spans="1:3" ht="22.5" x14ac:dyDescent="0.25">
      <c r="A17" s="43" t="s">
        <v>136</v>
      </c>
      <c r="B17" s="20">
        <v>0</v>
      </c>
      <c r="C17" s="46">
        <v>0</v>
      </c>
    </row>
    <row r="18" spans="1:3" x14ac:dyDescent="0.25">
      <c r="A18" s="43" t="s">
        <v>137</v>
      </c>
      <c r="B18" s="19">
        <v>12465037.470000001</v>
      </c>
      <c r="C18" s="45">
        <v>24650484.98</v>
      </c>
    </row>
    <row r="19" spans="1:3" ht="22.5" x14ac:dyDescent="0.25">
      <c r="A19" s="42" t="s">
        <v>138</v>
      </c>
      <c r="B19" s="18">
        <f>SUM(B20:B28)</f>
        <v>388547438.99000001</v>
      </c>
      <c r="C19" s="44">
        <f>SUM(C20:C28)</f>
        <v>361585779.03999996</v>
      </c>
    </row>
    <row r="20" spans="1:3" x14ac:dyDescent="0.25">
      <c r="A20" s="43" t="s">
        <v>139</v>
      </c>
      <c r="B20" s="19">
        <v>110402037.44</v>
      </c>
      <c r="C20" s="45">
        <v>131291586.33</v>
      </c>
    </row>
    <row r="21" spans="1:3" ht="22.5" x14ac:dyDescent="0.25">
      <c r="A21" s="43" t="s">
        <v>140</v>
      </c>
      <c r="B21" s="19">
        <v>75212632.400000006</v>
      </c>
      <c r="C21" s="45">
        <v>30343721.550000001</v>
      </c>
    </row>
    <row r="22" spans="1:3" ht="33.75" x14ac:dyDescent="0.25">
      <c r="A22" s="43" t="s">
        <v>141</v>
      </c>
      <c r="B22" s="19">
        <v>0</v>
      </c>
      <c r="C22" s="45">
        <v>0</v>
      </c>
    </row>
    <row r="23" spans="1:3" ht="22.5" x14ac:dyDescent="0.25">
      <c r="A23" s="43" t="s">
        <v>142</v>
      </c>
      <c r="B23" s="19">
        <v>182119985.40000001</v>
      </c>
      <c r="C23" s="45">
        <v>165124175.66</v>
      </c>
    </row>
    <row r="24" spans="1:3" ht="22.5" x14ac:dyDescent="0.25">
      <c r="A24" s="43" t="s">
        <v>143</v>
      </c>
      <c r="B24" s="19">
        <v>0</v>
      </c>
      <c r="C24" s="45">
        <v>0</v>
      </c>
    </row>
    <row r="25" spans="1:3" ht="67.5" x14ac:dyDescent="0.25">
      <c r="A25" s="43" t="s">
        <v>144</v>
      </c>
      <c r="B25" s="19">
        <v>18867471.57</v>
      </c>
      <c r="C25" s="45">
        <v>15678845.630000001</v>
      </c>
    </row>
    <row r="26" spans="1:3" ht="33.75" x14ac:dyDescent="0.25">
      <c r="A26" s="43" t="s">
        <v>145</v>
      </c>
      <c r="B26" s="19">
        <v>0</v>
      </c>
      <c r="C26" s="45">
        <v>0</v>
      </c>
    </row>
    <row r="27" spans="1:3" ht="33.75" x14ac:dyDescent="0.25">
      <c r="A27" s="43" t="s">
        <v>146</v>
      </c>
      <c r="B27" s="19">
        <v>0</v>
      </c>
      <c r="C27" s="45">
        <v>0</v>
      </c>
    </row>
    <row r="28" spans="1:3" x14ac:dyDescent="0.25">
      <c r="A28" s="43" t="s">
        <v>147</v>
      </c>
      <c r="B28" s="19">
        <v>1945312.18</v>
      </c>
      <c r="C28" s="45">
        <v>19147449.870000001</v>
      </c>
    </row>
    <row r="29" spans="1:3" ht="22.5" x14ac:dyDescent="0.25">
      <c r="A29" s="42" t="s">
        <v>148</v>
      </c>
      <c r="B29" s="18">
        <f>B7+B8-B19</f>
        <v>1016924297.0899999</v>
      </c>
      <c r="C29" s="44">
        <f>C7+C8-C19</f>
        <v>1201481629.8699999</v>
      </c>
    </row>
    <row r="30" spans="1:3" ht="22.5" x14ac:dyDescent="0.25">
      <c r="A30" s="42" t="s">
        <v>149</v>
      </c>
      <c r="B30" s="18">
        <f>B31-B32-B33</f>
        <v>-131291586.33</v>
      </c>
      <c r="C30" s="44">
        <f>C31-C32-C33</f>
        <v>-300374574.30000001</v>
      </c>
    </row>
    <row r="31" spans="1:3" x14ac:dyDescent="0.25">
      <c r="A31" s="43" t="s">
        <v>150</v>
      </c>
      <c r="B31" s="19">
        <v>0</v>
      </c>
      <c r="C31" s="45">
        <v>0</v>
      </c>
    </row>
    <row r="32" spans="1:3" x14ac:dyDescent="0.25">
      <c r="A32" s="43" t="s">
        <v>151</v>
      </c>
      <c r="B32" s="19">
        <v>131291586.33</v>
      </c>
      <c r="C32" s="45">
        <v>300374574.30000001</v>
      </c>
    </row>
    <row r="33" spans="1:3" ht="22.5" x14ac:dyDescent="0.25">
      <c r="A33" s="43" t="s">
        <v>152</v>
      </c>
      <c r="B33" s="19">
        <v>0</v>
      </c>
      <c r="C33" s="45">
        <v>0</v>
      </c>
    </row>
    <row r="34" spans="1:3" x14ac:dyDescent="0.25">
      <c r="A34" s="47" t="s">
        <v>153</v>
      </c>
      <c r="B34" s="48">
        <f>B29+B30</f>
        <v>885632710.75999987</v>
      </c>
      <c r="C34" s="49">
        <f>C29+C30</f>
        <v>901107055.56999993</v>
      </c>
    </row>
  </sheetData>
  <mergeCells count="2">
    <mergeCell ref="A1:A3"/>
    <mergeCell ref="C1:C3"/>
  </mergeCells>
  <pageMargins left="0.25" right="0.25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Bilans 2020</vt:lpstr>
      <vt:lpstr>Rachunek zysków i strat 2020</vt:lpstr>
      <vt:lpstr>Zestaw.zmian w funduszu 2020</vt:lpstr>
      <vt:lpstr>'Bilans 2020'!Obszar_wydruku</vt:lpstr>
      <vt:lpstr>'Rachunek zysków i strat 2020'!Title</vt:lpstr>
      <vt:lpstr>'Zestaw.zmian w funduszu 2020'!Title</vt:lpstr>
      <vt:lpstr>Title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2020</dc:title>
  <dc:creator>Klimczuk Anna</dc:creator>
  <cp:lastModifiedBy>Klimczuk Anna</cp:lastModifiedBy>
  <dcterms:created xsi:type="dcterms:W3CDTF">2021-05-31T13:43:42Z</dcterms:created>
  <dcterms:modified xsi:type="dcterms:W3CDTF">2021-06-07T07:02:49Z</dcterms:modified>
</cp:coreProperties>
</file>